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\\JAGODA\Proračun\P LA N I R A NJ E 2026.-2028\3. Nakon Uputa\Objava na webu\"/>
    </mc:Choice>
  </mc:AlternateContent>
  <xr:revisionPtr revIDLastSave="0" documentId="13_ncr:1_{739A5CFC-D3F1-46E3-A42B-E4B465DF58F1}" xr6:coauthVersionLast="47" xr6:coauthVersionMax="47" xr10:uidLastSave="{00000000-0000-0000-0000-000000000000}"/>
  <bookViews>
    <workbookView xWindow="-30645" yWindow="795" windowWidth="28800" windowHeight="14565" firstSheet="1" activeTab="1" xr2:uid="{13A91C3A-4A16-41FE-B213-09DF27527C39}"/>
  </bookViews>
  <sheets>
    <sheet name="BExRepositorySheet" sheetId="4" state="veryHidden" r:id="rId1"/>
    <sheet name="Sažetak računa PiR i RF" sheetId="7" r:id="rId2"/>
    <sheet name="Račun PiR; prihodi" sheetId="9" r:id="rId3"/>
    <sheet name="Račun PiR, rashodi" sheetId="10" r:id="rId4"/>
    <sheet name="Rashodi_izvori financiranja" sheetId="11" r:id="rId5"/>
    <sheet name="Rashodi_funkcijska klas." sheetId="12" r:id="rId6"/>
    <sheet name="Posebni dio" sheetId="13" r:id="rId7"/>
    <sheet name="BW upit" sheetId="5" state="hidden" r:id="rId8"/>
    <sheet name="Tekst varijable" sheetId="8" state="hidden" r:id="rId9"/>
  </sheets>
  <externalReferences>
    <externalReference r:id="rId10"/>
    <externalReference r:id="rId11"/>
  </externalReferences>
  <definedNames>
    <definedName name="BEx768KPSQ72NFZI1DSHLMYOAJB4" localSheetId="3" hidden="1">'Račun PiR, rashodi'!$E$6:$M$22</definedName>
    <definedName name="BEx768KPSQ72NFZI1DSHLMYOAJB4" hidden="1">'Račun PiR; prihodi'!$E$9:$I$17</definedName>
    <definedName name="BExF0FDTSLD2H2BL1BV89V91RA11" localSheetId="3" hidden="1">'Račun PiR, rashodi'!$E$1:$E$1</definedName>
    <definedName name="BExF0FDTSLD2H2BL1BV89V91RA11" hidden="1">'Račun PiR; prihodi'!$E$1:$E$1</definedName>
    <definedName name="BExOMDTNOBL8S0LYL4B82RRMASFU" localSheetId="6" hidden="1">'Posebni dio'!#REF!</definedName>
    <definedName name="BExOMDTNOBL8S0LYL4B82RRMASFU" localSheetId="5" hidden="1">'Rashodi_funkcijska klas.'!$A$10:$A$10</definedName>
    <definedName name="BExOMDTNOBL8S0LYL4B82RRMASFU" hidden="1">'Rashodi_izvori financiranja'!$A$10:$A$16</definedName>
    <definedName name="DF_GRID_1">#REF!</definedName>
    <definedName name="DF_GRID_2">'BW upit'!$B$2:$J$315</definedName>
    <definedName name="_xlnm.Print_Area" localSheetId="7">'BW upit'!$A$1:$K$316</definedName>
    <definedName name="_xlnm.Print_Titles" localSheetId="6">'Posebni dio'!$3:$3</definedName>
    <definedName name="_xlnm.Print_Titles" localSheetId="5">'Rashodi_funkcijska klas.'!$10:$10</definedName>
    <definedName name="_xlnm.Print_Titles" localSheetId="4">'Rashodi_izvori financiranja'!$10:$10</definedName>
    <definedName name="SAPBEXhrIndnt" localSheetId="6" hidden="1">1</definedName>
    <definedName name="SAPBEXhrIndnt" localSheetId="3" hidden="1">1</definedName>
    <definedName name="SAPBEXhrIndnt" localSheetId="2" hidden="1">1</definedName>
    <definedName name="SAPBEXhrIndnt" localSheetId="5" hidden="1">1</definedName>
    <definedName name="SAPBEXhrIndnt" localSheetId="4" hidden="1">1</definedName>
    <definedName name="SAPBEXhrIndnt" hidden="1">"Wide"</definedName>
    <definedName name="SAPBEXrevision" localSheetId="6" hidden="1">15</definedName>
    <definedName name="SAPBEXrevision" localSheetId="5" hidden="1">15</definedName>
    <definedName name="SAPBEXrevision" localSheetId="4" hidden="1">15</definedName>
    <definedName name="SAPBEXrevision" hidden="1">5</definedName>
    <definedName name="SAPBEXsysID" hidden="1">"DBW"</definedName>
    <definedName name="SAPBEXwbID" localSheetId="6" hidden="1">"6S1XZH3QT7EG9VBTX3DWO5T1R"</definedName>
    <definedName name="SAPBEXwbID" localSheetId="5" hidden="1">"6S1XZH3QT7EG9VBTX3DWO5T1R"</definedName>
    <definedName name="SAPBEXwbID" localSheetId="4" hidden="1">"6S1XZH3QT7EG9VBTX3DWO5T1R"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3" l="1"/>
  <c r="D3" i="13"/>
  <c r="C3" i="13"/>
  <c r="E5" i="12"/>
  <c r="D5" i="12"/>
  <c r="C5" i="12"/>
  <c r="E3" i="12"/>
  <c r="D3" i="12"/>
  <c r="C3" i="12"/>
  <c r="E5" i="11"/>
  <c r="D5" i="11"/>
  <c r="C5" i="11"/>
  <c r="E3" i="11"/>
  <c r="D3" i="11"/>
  <c r="C3" i="11"/>
  <c r="D34" i="10"/>
  <c r="C34" i="10"/>
  <c r="B34" i="10"/>
  <c r="A34" i="10"/>
  <c r="D33" i="10"/>
  <c r="C33" i="10"/>
  <c r="B33" i="10"/>
  <c r="A33" i="10"/>
  <c r="D32" i="10"/>
  <c r="C32" i="10"/>
  <c r="B32" i="10"/>
  <c r="A32" i="10"/>
  <c r="D31" i="10"/>
  <c r="C31" i="10"/>
  <c r="B31" i="10"/>
  <c r="A31" i="10"/>
  <c r="D30" i="10"/>
  <c r="C30" i="10"/>
  <c r="B30" i="10"/>
  <c r="A30" i="10"/>
  <c r="D29" i="10"/>
  <c r="C29" i="10"/>
  <c r="B29" i="10"/>
  <c r="A29" i="10"/>
  <c r="D28" i="10"/>
  <c r="C28" i="10"/>
  <c r="B28" i="10"/>
  <c r="A28" i="10"/>
  <c r="D27" i="10"/>
  <c r="C27" i="10"/>
  <c r="B27" i="10"/>
  <c r="A27" i="10"/>
  <c r="D26" i="10"/>
  <c r="C26" i="10"/>
  <c r="B26" i="10"/>
  <c r="A26" i="10"/>
  <c r="D25" i="10"/>
  <c r="C25" i="10"/>
  <c r="B25" i="10"/>
  <c r="A25" i="10"/>
  <c r="D24" i="10"/>
  <c r="C24" i="10"/>
  <c r="B24" i="10"/>
  <c r="A24" i="10"/>
  <c r="D23" i="10"/>
  <c r="C23" i="10"/>
  <c r="B23" i="10"/>
  <c r="A23" i="10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6" i="10"/>
  <c r="C6" i="10"/>
  <c r="B6" i="10"/>
  <c r="A6" i="10"/>
  <c r="M5" i="10"/>
  <c r="L5" i="10"/>
  <c r="K5" i="10"/>
  <c r="M3" i="10"/>
  <c r="L3" i="10"/>
  <c r="K3" i="10"/>
  <c r="D21" i="9"/>
  <c r="C21" i="9"/>
  <c r="B21" i="9"/>
  <c r="A21" i="9"/>
  <c r="D20" i="9"/>
  <c r="C20" i="9"/>
  <c r="B20" i="9"/>
  <c r="A20" i="9"/>
  <c r="D19" i="9"/>
  <c r="C19" i="9"/>
  <c r="B19" i="9"/>
  <c r="A19" i="9"/>
  <c r="D18" i="9"/>
  <c r="C18" i="9"/>
  <c r="B18" i="9"/>
  <c r="A18" i="9"/>
  <c r="D17" i="9"/>
  <c r="C17" i="9"/>
  <c r="B17" i="9"/>
  <c r="A17" i="9"/>
  <c r="D16" i="9"/>
  <c r="C16" i="9"/>
  <c r="B16" i="9"/>
  <c r="A16" i="9"/>
  <c r="D15" i="9"/>
  <c r="C15" i="9"/>
  <c r="B15" i="9"/>
  <c r="A15" i="9"/>
  <c r="D14" i="9"/>
  <c r="C14" i="9"/>
  <c r="B14" i="9"/>
  <c r="A14" i="9"/>
  <c r="D13" i="9"/>
  <c r="C13" i="9"/>
  <c r="B13" i="9"/>
  <c r="A13" i="9"/>
  <c r="D12" i="9"/>
  <c r="C12" i="9"/>
  <c r="B12" i="9"/>
  <c r="A12" i="9"/>
  <c r="D11" i="9"/>
  <c r="C11" i="9"/>
  <c r="B11" i="9"/>
  <c r="A11" i="9"/>
  <c r="D10" i="9"/>
  <c r="C10" i="9"/>
  <c r="B10" i="9"/>
  <c r="A10" i="9"/>
  <c r="D9" i="9"/>
  <c r="C9" i="9"/>
  <c r="B9" i="9"/>
  <c r="A9" i="9"/>
  <c r="I8" i="9"/>
  <c r="H8" i="9"/>
  <c r="G8" i="9"/>
  <c r="I6" i="9"/>
  <c r="H6" i="9"/>
  <c r="G6" i="9"/>
  <c r="D10" i="7"/>
  <c r="D22" i="7"/>
  <c r="C10" i="7"/>
  <c r="C22" i="7"/>
  <c r="B10" i="7"/>
  <c r="B22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A1" i="7"/>
  <c r="A3" i="7"/>
</calcChain>
</file>

<file path=xl/sharedStrings.xml><?xml version="1.0" encoding="utf-8"?>
<sst xmlns="http://schemas.openxmlformats.org/spreadsheetml/2006/main" count="544" uniqueCount="150">
  <si>
    <t>Table</t>
  </si>
  <si>
    <t>Filter</t>
  </si>
  <si>
    <t>PRIHODI POSLOVANJA</t>
  </si>
  <si>
    <t>PRIHODI OD PRODAJE NEFINANCIJSKE IMOVINE</t>
  </si>
  <si>
    <t>UKUPNI PRIHODI</t>
  </si>
  <si>
    <t>RASHODI POSLOVANJA</t>
  </si>
  <si>
    <t>UKUPNI RASHODI</t>
  </si>
  <si>
    <t>PRIMICI OD FINANCIJSKE IMOVINE I ZADUŽIVANJA</t>
  </si>
  <si>
    <t>IZDACI ZA FINANCIJSKU IMOVINU I OTPLATE ZAJMOVA</t>
  </si>
  <si>
    <t>VIŠAK / MANJAK + NETO FINANCIRANJE</t>
  </si>
  <si>
    <t>I. OPĆI DIO</t>
  </si>
  <si>
    <t>RASHODI ZA NABAVU NEFINANCIJSKE IMOVINE</t>
  </si>
  <si>
    <t>RAZLIKA - VIŠAK / MANJAK</t>
  </si>
  <si>
    <t>NETO  FINANCIRANJE</t>
  </si>
  <si>
    <t/>
  </si>
  <si>
    <t>PRIJENOS SREDSTAVA IZ PRETHODNE GODINE</t>
  </si>
  <si>
    <t>PRIJENOS SREDSTAVA U NAREDNU GODINU</t>
  </si>
  <si>
    <t>EUR</t>
  </si>
  <si>
    <t xml:space="preserve">A. SAŽETAK RAČUNA PRIHODA I RASHODA </t>
  </si>
  <si>
    <t>B. SAŽETAK RAČUNA FINANCIRANJA</t>
  </si>
  <si>
    <t>Državni zavod za statistiku</t>
  </si>
  <si>
    <t>16005</t>
  </si>
  <si>
    <t>Izvršenje
2024. 
(PLG G-2)</t>
  </si>
  <si>
    <t>Plan 
2025. 
(TP G-1)</t>
  </si>
  <si>
    <t>Proračun za 
2026. 
(PP G)</t>
  </si>
  <si>
    <t>Projekcija proračuna za 
2027. 
(PP G+1)</t>
  </si>
  <si>
    <t>Projekcija proračuna za 
2028. 
(PP G+2)</t>
  </si>
  <si>
    <t>PRIJENOS DEPOZITA IZ PRETHODNE GODINE</t>
  </si>
  <si>
    <t>PRIJENOS DEPOZITA U NAREDNU GODINU</t>
  </si>
  <si>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</si>
  <si>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</si>
  <si>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</si>
  <si>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</si>
  <si>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</si>
  <si>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</si>
  <si>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>Prijedlog proračuna 
za 2026.</t>
  </si>
  <si>
    <t>Projekcija proračuna 
za 2027.</t>
  </si>
  <si>
    <t>Projekcija proračuna 
za 2028.</t>
  </si>
  <si>
    <t>Prihodi</t>
  </si>
  <si>
    <t>6XXX</t>
  </si>
  <si>
    <t>63YYY</t>
  </si>
  <si>
    <t>510</t>
  </si>
  <si>
    <t>Programi Unije</t>
  </si>
  <si>
    <t>65YYY</t>
  </si>
  <si>
    <t>43</t>
  </si>
  <si>
    <t>Ostali prihodi za posebne namjene</t>
  </si>
  <si>
    <t>66YYY</t>
  </si>
  <si>
    <t>31</t>
  </si>
  <si>
    <t>Vlastiti prihodi</t>
  </si>
  <si>
    <t>67YYY</t>
  </si>
  <si>
    <t>11</t>
  </si>
  <si>
    <t>Opći prihodi i primici</t>
  </si>
  <si>
    <t>12</t>
  </si>
  <si>
    <t>Sredstva učešća za pomoći</t>
  </si>
  <si>
    <t>581</t>
  </si>
  <si>
    <t>Mehanizam za oporavak i otpornost – bespovratna sredstva</t>
  </si>
  <si>
    <t>A2. RASHODI POSLOVANJA I RASHODI ZA NABAVU NEFINANCIJSKE IMOVINE</t>
  </si>
  <si>
    <t>Naziv rashoda</t>
  </si>
  <si>
    <t>Plan za 2026.</t>
  </si>
  <si>
    <t>Projekcija za 2027.</t>
  </si>
  <si>
    <t>Projekcija za 2028.</t>
  </si>
  <si>
    <t>Razred stavke (E1)</t>
  </si>
  <si>
    <t>Skupina stavke (E2)</t>
  </si>
  <si>
    <t>Izvor (razina 2)</t>
  </si>
  <si>
    <t>Ukupni rezultat</t>
  </si>
  <si>
    <t>3</t>
  </si>
  <si>
    <t>Rashodi poslovanja</t>
  </si>
  <si>
    <t>Rezultat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</si>
  <si>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</si>
  <si>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</si>
  <si>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</si>
  <si>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</si>
  <si>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</si>
  <si>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</si>
  <si>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</si>
  <si>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</si>
  <si>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</si>
  <si>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</si>
  <si>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</si>
  <si>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</si>
  <si>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</si>
  <si>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</si>
  <si>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</si>
  <si>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A3. RASHODI PREMA IZVORIMA FINANCIRANJA</t>
  </si>
  <si>
    <t>Brojčana oznaka i naziv</t>
  </si>
  <si>
    <t>Izvor sredstava</t>
  </si>
  <si>
    <t>1</t>
  </si>
  <si>
    <t>5</t>
  </si>
  <si>
    <t>Pomoći</t>
  </si>
  <si>
    <t>51</t>
  </si>
  <si>
    <t>58</t>
  </si>
  <si>
    <t>Instrumenti EU nove generacije</t>
  </si>
  <si>
    <t>A4. RASHODI PREMA FUNKCIJSKOJ KLASIFIKACIJI</t>
  </si>
  <si>
    <t>Funkcijsko podr.</t>
  </si>
  <si>
    <t>GFS</t>
  </si>
  <si>
    <t>GFS Klasifikacija</t>
  </si>
  <si>
    <t>01</t>
  </si>
  <si>
    <t>Opće javne usluge</t>
  </si>
  <si>
    <t>013</t>
  </si>
  <si>
    <t>Opće usluge</t>
  </si>
  <si>
    <t>II. POSEBNI DIO</t>
  </si>
  <si>
    <t>Šifra</t>
  </si>
  <si>
    <t>Naziv</t>
  </si>
  <si>
    <t>Prijedlog proračuna 
2026</t>
  </si>
  <si>
    <t>Projekcija 
proračuna
2027</t>
  </si>
  <si>
    <t>Projekcija
proračuna
2028</t>
  </si>
  <si>
    <t>Glava</t>
  </si>
  <si>
    <t>24</t>
  </si>
  <si>
    <t>ADMINISTRATIVNI POSLOVI I OPĆE USLUGE JAVNE UPRAVE</t>
  </si>
  <si>
    <t>2405</t>
  </si>
  <si>
    <t>STATISTIČKE USLUGE</t>
  </si>
  <si>
    <t>A658038</t>
  </si>
  <si>
    <t>ADMINISTRACIJA I UPRAVLJANJE</t>
  </si>
  <si>
    <t>51000</t>
  </si>
  <si>
    <t>Programi Unije - raspoloživ predujam</t>
  </si>
  <si>
    <t>51011</t>
  </si>
  <si>
    <t>Programi Unije - predfinanciranje iz izvora 11 Opći prihodi i primici</t>
  </si>
  <si>
    <t>A658057</t>
  </si>
  <si>
    <t>STATISTIKE ZAŠTITE OKOLIŠA I ENERGIJE</t>
  </si>
  <si>
    <t>A658063</t>
  </si>
  <si>
    <t>PROCJENA BILJNE I STOČNE PROIZVODNJE</t>
  </si>
  <si>
    <t>A658068</t>
  </si>
  <si>
    <t>STATISTIKA TURIZMA</t>
  </si>
  <si>
    <t>A658069</t>
  </si>
  <si>
    <t>STATISTIKA GRAĐEVINARSTVA I STANOVANJA</t>
  </si>
  <si>
    <t>A658106</t>
  </si>
  <si>
    <t>PUBLICISTIKA I INFORMACIJE</t>
  </si>
  <si>
    <t>A658107</t>
  </si>
  <si>
    <t>ANKETA O RADNOJ SNAZI</t>
  </si>
  <si>
    <t>A658109</t>
  </si>
  <si>
    <t>ANKETA O POTROŠNJI KUĆANSTAVA</t>
  </si>
  <si>
    <t>A658117</t>
  </si>
  <si>
    <t>ANKETA O DOHOTKU STANOVNIŠTVA</t>
  </si>
  <si>
    <t>A658126</t>
  </si>
  <si>
    <t>PRIKUPLJANJE PODATAKA O CIJENAMA DOBARA I USLUGA</t>
  </si>
  <si>
    <t>A658158</t>
  </si>
  <si>
    <t>ANKETE O PRIMJENI INFORMACIJSKIH I KOMUNIKACIJSKIH TEHNOLOGIJA IKT-a U KUĆANSTAVIMA I PODUZEĆIMA (IKT-DOM i IKT-POD)</t>
  </si>
  <si>
    <t>A658159</t>
  </si>
  <si>
    <t>MAKROEKONOMSKE STATISTIKE</t>
  </si>
  <si>
    <t>K658035</t>
  </si>
  <si>
    <t>INFORMATIZACIJA ZAVODA</t>
  </si>
  <si>
    <t>K658037</t>
  </si>
  <si>
    <t>ODRŽAVANJE GRAĐEVINSKIH OBJEKATA</t>
  </si>
  <si>
    <t>K658162</t>
  </si>
  <si>
    <t>REDIZAJN I NADOGRADNJA ADMINISTRATIVNOG POSLOVNOG REGISTRA DZS TE MIGRACIJA NA CENTAR DIJELJENIH USLUGA-NPOO C2.3. R2-11</t>
  </si>
  <si>
    <t>58100</t>
  </si>
  <si>
    <t>Mehanizam za oporavak i otpornost – bespovratna sredstva – raspoloživ predujam ili unaprijed naplaćen prihod</t>
  </si>
  <si>
    <t>T658142</t>
  </si>
  <si>
    <t>SUDJELOVANJE U STATISTIČKIM PROGRAMIMA EUROPSKE KOMISIJE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</si>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</sst>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.0"/>
  </numFmts>
  <fonts count="71">
    <font>
      <sz val="8"/>
      <name val="Arial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name val="Geneva"/>
      <charset val="238"/>
    </font>
    <font>
      <sz val="8"/>
      <name val="Times New Roman"/>
      <family val="1"/>
      <charset val="238"/>
    </font>
    <font>
      <sz val="8"/>
      <name val="Geneva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rgb="FF231F20"/>
      <name val="Minion Pro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i/>
      <sz val="10"/>
      <name val="Times New Roman"/>
      <family val="1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9">
    <xf numFmtId="0" fontId="0" fillId="2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30" borderId="1" applyNumberFormat="0" applyAlignment="0" applyProtection="0"/>
    <xf numFmtId="0" fontId="13" fillId="22" borderId="2" applyNumberFormat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0" fillId="20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8" borderId="1" applyNumberFormat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26" fillId="2" borderId="0"/>
    <xf numFmtId="0" fontId="26" fillId="2" borderId="0"/>
    <xf numFmtId="0" fontId="42" fillId="0" borderId="0"/>
    <xf numFmtId="0" fontId="1" fillId="0" borderId="0"/>
    <xf numFmtId="0" fontId="2" fillId="27" borderId="1" applyNumberFormat="0" applyFont="0" applyAlignment="0" applyProtection="0"/>
    <xf numFmtId="0" fontId="20" fillId="30" borderId="7" applyNumberFormat="0" applyAlignment="0" applyProtection="0"/>
    <xf numFmtId="4" fontId="2" fillId="34" borderId="1" applyNumberFormat="0" applyProtection="0">
      <alignment vertical="center"/>
    </xf>
    <xf numFmtId="4" fontId="23" fillId="35" borderId="1" applyNumberFormat="0" applyProtection="0">
      <alignment vertical="center"/>
    </xf>
    <xf numFmtId="4" fontId="2" fillId="35" borderId="1" applyNumberFormat="0" applyProtection="0">
      <alignment horizontal="left" vertical="center" indent="1" justifyLastLine="1"/>
    </xf>
    <xf numFmtId="4" fontId="2" fillId="35" borderId="1" applyNumberFormat="0" applyProtection="0">
      <alignment horizontal="left" vertical="center" indent="1"/>
    </xf>
    <xf numFmtId="0" fontId="6" fillId="34" borderId="8" applyNumberFormat="0" applyProtection="0">
      <alignment horizontal="left" vertical="top" indent="1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4" fontId="2" fillId="37" borderId="1" applyNumberFormat="0" applyProtection="0">
      <alignment horizontal="right" vertical="center"/>
    </xf>
    <xf numFmtId="4" fontId="2" fillId="38" borderId="1" applyNumberFormat="0" applyProtection="0">
      <alignment horizontal="right" vertical="center"/>
    </xf>
    <xf numFmtId="4" fontId="2" fillId="39" borderId="9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40" borderId="1" applyNumberFormat="0" applyProtection="0">
      <alignment horizontal="right" vertical="center"/>
    </xf>
    <xf numFmtId="4" fontId="2" fillId="41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42" borderId="1" applyNumberFormat="0" applyProtection="0">
      <alignment horizontal="right" vertical="center"/>
    </xf>
    <xf numFmtId="4" fontId="2" fillId="43" borderId="9" applyNumberFormat="0" applyProtection="0">
      <alignment horizontal="left" vertical="center" indent="1" justifyLastLine="1"/>
    </xf>
    <xf numFmtId="4" fontId="2" fillId="43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2" fillId="3" borderId="1" applyNumberFormat="0" applyProtection="0">
      <alignment horizontal="right" vertical="center"/>
    </xf>
    <xf numFmtId="4" fontId="2" fillId="5" borderId="9" applyNumberFormat="0" applyProtection="0">
      <alignment horizontal="left" vertical="center" indent="1" justifyLastLine="1"/>
    </xf>
    <xf numFmtId="4" fontId="2" fillId="5" borderId="9" applyNumberFormat="0" applyProtection="0">
      <alignment horizontal="left" vertical="center" indent="1"/>
    </xf>
    <xf numFmtId="4" fontId="2" fillId="3" borderId="9" applyNumberFormat="0" applyProtection="0">
      <alignment horizontal="left" vertical="center" indent="1" justifyLastLine="1"/>
    </xf>
    <xf numFmtId="4" fontId="2" fillId="3" borderId="9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/>
    </xf>
    <xf numFmtId="0" fontId="2" fillId="8" borderId="8" applyNumberFormat="0" applyProtection="0">
      <alignment horizontal="left" vertical="top" indent="1"/>
    </xf>
    <xf numFmtId="0" fontId="2" fillId="44" borderId="1" applyNumberFormat="0" applyProtection="0">
      <alignment horizontal="left" vertical="center" indent="1" justifyLastLine="1"/>
    </xf>
    <xf numFmtId="0" fontId="2" fillId="44" borderId="1" applyNumberFormat="0" applyProtection="0">
      <alignment horizontal="left" vertical="center" indent="1"/>
    </xf>
    <xf numFmtId="0" fontId="2" fillId="3" borderId="8" applyNumberFormat="0" applyProtection="0">
      <alignment horizontal="left" vertical="top" indent="1"/>
    </xf>
    <xf numFmtId="0" fontId="2" fillId="45" borderId="1" applyNumberFormat="0" applyProtection="0">
      <alignment horizontal="left" vertical="center" indent="1" justifyLastLine="1"/>
    </xf>
    <xf numFmtId="0" fontId="2" fillId="45" borderId="1" applyNumberFormat="0" applyProtection="0">
      <alignment horizontal="left" vertical="center" indent="1"/>
    </xf>
    <xf numFmtId="0" fontId="2" fillId="45" borderId="8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1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46" borderId="10" applyNumberFormat="0">
      <protection locked="0"/>
    </xf>
    <xf numFmtId="0" fontId="3" fillId="8" borderId="11" applyBorder="0"/>
    <xf numFmtId="4" fontId="4" fillId="47" borderId="8" applyNumberFormat="0" applyProtection="0">
      <alignment vertical="center"/>
    </xf>
    <xf numFmtId="4" fontId="25" fillId="0" borderId="12" applyNumberFormat="0" applyProtection="0">
      <alignment vertical="center"/>
    </xf>
    <xf numFmtId="4" fontId="23" fillId="48" borderId="13" applyNumberFormat="0" applyProtection="0">
      <alignment vertical="center"/>
    </xf>
    <xf numFmtId="4" fontId="4" fillId="6" borderId="8" applyNumberFormat="0" applyProtection="0">
      <alignment horizontal="left" vertical="center" indent="1"/>
    </xf>
    <xf numFmtId="0" fontId="4" fillId="47" borderId="8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23" fillId="49" borderId="1" applyNumberFormat="0" applyProtection="0">
      <alignment horizontal="right" vertical="center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4" fontId="7" fillId="50" borderId="9" applyNumberFormat="0" applyProtection="0">
      <alignment horizontal="left" vertical="center" indent="1" justifyLastLine="1"/>
    </xf>
    <xf numFmtId="4" fontId="7" fillId="50" borderId="9" applyNumberFormat="0" applyProtection="0">
      <alignment horizontal="left" vertical="center" indent="1"/>
    </xf>
    <xf numFmtId="0" fontId="25" fillId="0" borderId="12"/>
    <xf numFmtId="0" fontId="2" fillId="51" borderId="13"/>
    <xf numFmtId="4" fontId="8" fillId="46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5" fillId="0" borderId="0"/>
    <xf numFmtId="0" fontId="24" fillId="45" borderId="7" applyNumberFormat="0" applyProtection="0">
      <alignment horizontal="left" vertical="center" indent="1"/>
    </xf>
    <xf numFmtId="4" fontId="50" fillId="35" borderId="7" applyNumberFormat="0" applyProtection="0">
      <alignment vertical="center"/>
    </xf>
    <xf numFmtId="0" fontId="52" fillId="54" borderId="7" applyNumberFormat="0" applyProtection="0">
      <alignment horizontal="left" vertical="center" indent="1"/>
    </xf>
    <xf numFmtId="0" fontId="54" fillId="45" borderId="7" applyNumberFormat="0" applyProtection="0">
      <alignment horizontal="center" vertical="center"/>
    </xf>
    <xf numFmtId="0" fontId="49" fillId="0" borderId="7" applyNumberFormat="0" applyProtection="0">
      <alignment horizontal="left" vertical="center" wrapText="1" justifyLastLine="1"/>
    </xf>
    <xf numFmtId="0" fontId="49" fillId="0" borderId="7" applyNumberFormat="0" applyProtection="0">
      <alignment horizontal="left" vertical="center" wrapText="1"/>
    </xf>
    <xf numFmtId="0" fontId="49" fillId="0" borderId="7" applyNumberFormat="0" applyProtection="0">
      <alignment horizontal="left" vertical="center" wrapText="1"/>
    </xf>
    <xf numFmtId="4" fontId="59" fillId="0" borderId="7" applyNumberFormat="0" applyProtection="0">
      <alignment horizontal="right" vertical="center"/>
    </xf>
    <xf numFmtId="4" fontId="50" fillId="35" borderId="7" applyNumberFormat="0" applyProtection="0">
      <alignment horizontal="left" vertical="center" indent="1"/>
    </xf>
    <xf numFmtId="0" fontId="1" fillId="0" borderId="0"/>
    <xf numFmtId="0" fontId="1" fillId="0" borderId="0"/>
    <xf numFmtId="0" fontId="63" fillId="0" borderId="0"/>
    <xf numFmtId="4" fontId="57" fillId="55" borderId="0" applyNumberFormat="0" applyProtection="0">
      <alignment horizontal="left" vertical="center" indent="1"/>
    </xf>
    <xf numFmtId="4" fontId="50" fillId="3" borderId="8" applyNumberFormat="0" applyProtection="0">
      <alignment horizontal="left" vertical="center" indent="1"/>
    </xf>
    <xf numFmtId="4" fontId="57" fillId="3" borderId="8" applyNumberFormat="0" applyProtection="0">
      <alignment horizontal="center" vertical="top"/>
    </xf>
    <xf numFmtId="4" fontId="57" fillId="48" borderId="8" applyNumberFormat="0" applyProtection="0">
      <alignment horizontal="left" vertical="center" indent="1"/>
    </xf>
    <xf numFmtId="4" fontId="57" fillId="48" borderId="8" applyNumberFormat="0" applyProtection="0">
      <alignment vertical="center"/>
    </xf>
    <xf numFmtId="0" fontId="67" fillId="56" borderId="8" applyNumberFormat="0" applyProtection="0">
      <alignment horizontal="left" vertical="center" indent="1"/>
    </xf>
    <xf numFmtId="4" fontId="50" fillId="5" borderId="8" applyNumberFormat="0" applyProtection="0">
      <alignment horizontal="right" vertical="center"/>
    </xf>
    <xf numFmtId="0" fontId="67" fillId="55" borderId="8" applyNumberFormat="0" applyProtection="0">
      <alignment horizontal="left" vertical="center" indent="1"/>
    </xf>
    <xf numFmtId="0" fontId="67" fillId="57" borderId="8" applyNumberFormat="0" applyProtection="0">
      <alignment horizontal="left" vertical="center" indent="1"/>
    </xf>
    <xf numFmtId="0" fontId="2" fillId="2" borderId="0"/>
    <xf numFmtId="0" fontId="1" fillId="58" borderId="8" applyNumberFormat="0" applyProtection="0">
      <alignment horizontal="left" vertical="center" indent="1"/>
    </xf>
  </cellStyleXfs>
  <cellXfs count="203">
    <xf numFmtId="0" fontId="0" fillId="2" borderId="0" xfId="0"/>
    <xf numFmtId="0" fontId="24" fillId="52" borderId="0" xfId="0" applyFont="1" applyFill="1"/>
    <xf numFmtId="0" fontId="26" fillId="2" borderId="0" xfId="0" applyFont="1"/>
    <xf numFmtId="0" fontId="0" fillId="49" borderId="15" xfId="0" applyFill="1" applyBorder="1"/>
    <xf numFmtId="0" fontId="1" fillId="0" borderId="0" xfId="72" applyAlignment="1">
      <alignment vertical="center"/>
    </xf>
    <xf numFmtId="0" fontId="28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0" xfId="72" applyFont="1" applyAlignment="1">
      <alignment vertical="center"/>
    </xf>
    <xf numFmtId="0" fontId="33" fillId="0" borderId="0" xfId="72" applyFont="1" applyAlignment="1">
      <alignment vertical="center"/>
    </xf>
    <xf numFmtId="0" fontId="34" fillId="0" borderId="0" xfId="72" applyFont="1" applyAlignment="1">
      <alignment vertical="center"/>
    </xf>
    <xf numFmtId="0" fontId="31" fillId="0" borderId="0" xfId="72" applyFont="1" applyAlignment="1">
      <alignment horizontal="left" vertical="center"/>
    </xf>
    <xf numFmtId="0" fontId="36" fillId="0" borderId="0" xfId="72" applyFont="1" applyAlignment="1">
      <alignment vertical="center"/>
    </xf>
    <xf numFmtId="0" fontId="32" fillId="0" borderId="0" xfId="72" applyFont="1" applyAlignment="1">
      <alignment horizontal="justify" vertical="center"/>
    </xf>
    <xf numFmtId="4" fontId="27" fillId="0" borderId="0" xfId="72" applyNumberFormat="1" applyFont="1" applyAlignment="1">
      <alignment horizontal="justify" vertical="center"/>
    </xf>
    <xf numFmtId="0" fontId="37" fillId="0" borderId="0" xfId="72" applyFont="1" applyAlignment="1">
      <alignment vertical="center"/>
    </xf>
    <xf numFmtId="0" fontId="28" fillId="0" borderId="0" xfId="72" applyFont="1" applyAlignment="1">
      <alignment horizontal="justify" vertical="center"/>
    </xf>
    <xf numFmtId="0" fontId="38" fillId="0" borderId="0" xfId="72" applyFont="1" applyAlignment="1">
      <alignment horizontal="center" vertical="center"/>
    </xf>
    <xf numFmtId="0" fontId="39" fillId="0" borderId="0" xfId="72" applyFont="1" applyAlignment="1">
      <alignment vertical="center"/>
    </xf>
    <xf numFmtId="165" fontId="27" fillId="0" borderId="0" xfId="72" applyNumberFormat="1" applyFont="1" applyAlignment="1">
      <alignment horizontal="center" vertical="center"/>
    </xf>
    <xf numFmtId="0" fontId="40" fillId="0" borderId="0" xfId="72" applyFont="1" applyAlignment="1">
      <alignment vertical="center"/>
    </xf>
    <xf numFmtId="165" fontId="40" fillId="0" borderId="0" xfId="72" applyNumberFormat="1" applyFont="1" applyAlignment="1">
      <alignment vertical="center"/>
    </xf>
    <xf numFmtId="3" fontId="40" fillId="0" borderId="0" xfId="72" applyNumberFormat="1" applyFont="1" applyAlignment="1">
      <alignment vertical="center"/>
    </xf>
    <xf numFmtId="3" fontId="41" fillId="0" borderId="0" xfId="72" applyNumberFormat="1" applyFont="1" applyAlignment="1">
      <alignment vertical="center"/>
    </xf>
    <xf numFmtId="0" fontId="41" fillId="0" borderId="0" xfId="72" applyFont="1" applyAlignment="1">
      <alignment vertical="center"/>
    </xf>
    <xf numFmtId="0" fontId="35" fillId="0" borderId="0" xfId="72" applyFont="1" applyAlignment="1">
      <alignment vertical="center"/>
    </xf>
    <xf numFmtId="3" fontId="1" fillId="0" borderId="0" xfId="72" applyNumberFormat="1" applyAlignment="1">
      <alignment vertical="center"/>
    </xf>
    <xf numFmtId="0" fontId="2" fillId="36" borderId="1" xfId="80" quotePrefix="1" applyNumberFormat="1">
      <alignment horizontal="left" vertical="center" indent="1" justifyLastLine="1"/>
    </xf>
    <xf numFmtId="0" fontId="2" fillId="3" borderId="1" xfId="97" quotePrefix="1" applyNumberFormat="1">
      <alignment horizontal="right" vertical="center"/>
    </xf>
    <xf numFmtId="3" fontId="2" fillId="0" borderId="1" xfId="121" applyNumberFormat="1">
      <alignment horizontal="right" vertical="center"/>
    </xf>
    <xf numFmtId="0" fontId="2" fillId="6" borderId="1" xfId="102" quotePrefix="1" applyAlignment="1">
      <alignment horizontal="left" vertical="center" indent="2" justifyLastLine="1"/>
    </xf>
    <xf numFmtId="0" fontId="29" fillId="0" borderId="0" xfId="72" applyFont="1" applyAlignment="1">
      <alignment horizontal="center" vertical="center"/>
    </xf>
    <xf numFmtId="0" fontId="0" fillId="2" borderId="0" xfId="0" quotePrefix="1"/>
    <xf numFmtId="0" fontId="2" fillId="8" borderId="8" xfId="104" quotePrefix="1" applyAlignment="1">
      <alignment horizontal="left" vertical="top" wrapText="1" indent="1"/>
    </xf>
    <xf numFmtId="3" fontId="32" fillId="0" borderId="0" xfId="72" applyNumberFormat="1" applyFont="1" applyAlignment="1">
      <alignment vertical="center"/>
    </xf>
    <xf numFmtId="3" fontId="31" fillId="0" borderId="0" xfId="72" applyNumberFormat="1" applyFont="1" applyAlignment="1">
      <alignment horizontal="left" vertical="center"/>
    </xf>
    <xf numFmtId="3" fontId="29" fillId="0" borderId="0" xfId="72" applyNumberFormat="1" applyFont="1" applyAlignment="1">
      <alignment horizontal="center" vertical="center"/>
    </xf>
    <xf numFmtId="3" fontId="32" fillId="0" borderId="0" xfId="72" applyNumberFormat="1" applyFont="1" applyAlignment="1">
      <alignment horizontal="justify" vertical="center"/>
    </xf>
    <xf numFmtId="4" fontId="2" fillId="0" borderId="1" xfId="121" applyNumberFormat="1">
      <alignment horizontal="right" vertical="center"/>
    </xf>
    <xf numFmtId="4" fontId="0" fillId="2" borderId="0" xfId="0" applyNumberFormat="1"/>
    <xf numFmtId="0" fontId="35" fillId="0" borderId="13" xfId="72" applyFont="1" applyBorder="1" applyAlignment="1">
      <alignment horizontal="justify" vertical="center"/>
    </xf>
    <xf numFmtId="3" fontId="35" fillId="0" borderId="13" xfId="72" applyNumberFormat="1" applyFont="1" applyBorder="1" applyAlignment="1">
      <alignment horizontal="center" vertical="center" wrapText="1"/>
    </xf>
    <xf numFmtId="0" fontId="32" fillId="0" borderId="13" xfId="72" applyFont="1" applyBorder="1" applyAlignment="1">
      <alignment horizontal="center" vertical="center"/>
    </xf>
    <xf numFmtId="3" fontId="32" fillId="0" borderId="13" xfId="72" applyNumberFormat="1" applyFont="1" applyBorder="1" applyAlignment="1">
      <alignment horizontal="center" vertical="center"/>
    </xf>
    <xf numFmtId="0" fontId="35" fillId="0" borderId="13" xfId="72" applyFont="1" applyBorder="1" applyAlignment="1">
      <alignment horizontal="left" vertical="center" wrapText="1"/>
    </xf>
    <xf numFmtId="3" fontId="43" fillId="0" borderId="13" xfId="71" applyNumberFormat="1" applyFont="1" applyBorder="1" applyAlignment="1">
      <alignment horizontal="right" vertical="center"/>
    </xf>
    <xf numFmtId="0" fontId="35" fillId="0" borderId="13" xfId="72" quotePrefix="1" applyFont="1" applyBorder="1" applyAlignment="1">
      <alignment horizontal="left" vertical="center" wrapText="1"/>
    </xf>
    <xf numFmtId="4" fontId="35" fillId="53" borderId="0" xfId="72" applyNumberFormat="1" applyFont="1" applyFill="1" applyAlignment="1">
      <alignment horizontal="left" vertical="center"/>
    </xf>
    <xf numFmtId="3" fontId="32" fillId="53" borderId="0" xfId="72" applyNumberFormat="1" applyFont="1" applyFill="1" applyAlignment="1">
      <alignment vertical="center"/>
    </xf>
    <xf numFmtId="0" fontId="35" fillId="53" borderId="13" xfId="72" applyFont="1" applyFill="1" applyBorder="1" applyAlignment="1">
      <alignment horizontal="justify" vertical="center"/>
    </xf>
    <xf numFmtId="0" fontId="32" fillId="53" borderId="13" xfId="72" applyFont="1" applyFill="1" applyBorder="1" applyAlignment="1">
      <alignment horizontal="center" vertical="center"/>
    </xf>
    <xf numFmtId="3" fontId="32" fillId="53" borderId="13" xfId="72" applyNumberFormat="1" applyFont="1" applyFill="1" applyBorder="1" applyAlignment="1">
      <alignment horizontal="center" vertical="center"/>
    </xf>
    <xf numFmtId="0" fontId="35" fillId="53" borderId="13" xfId="72" applyFont="1" applyFill="1" applyBorder="1" applyAlignment="1">
      <alignment horizontal="left" vertical="center" wrapText="1"/>
    </xf>
    <xf numFmtId="164" fontId="2" fillId="0" borderId="1" xfId="121" applyNumberFormat="1">
      <alignment horizontal="right" vertical="center"/>
    </xf>
    <xf numFmtId="0" fontId="45" fillId="0" borderId="0" xfId="72" applyFont="1"/>
    <xf numFmtId="0" fontId="44" fillId="0" borderId="0" xfId="134" applyFont="1" applyAlignment="1">
      <alignment horizontal="left" vertical="center"/>
    </xf>
    <xf numFmtId="0" fontId="46" fillId="0" borderId="0" xfId="134" applyFont="1"/>
    <xf numFmtId="0" fontId="45" fillId="0" borderId="0" xfId="72" applyFont="1" applyProtection="1">
      <protection locked="0"/>
    </xf>
    <xf numFmtId="0" fontId="45" fillId="0" borderId="0" xfId="72" quotePrefix="1" applyFont="1" applyProtection="1">
      <protection locked="0"/>
    </xf>
    <xf numFmtId="3" fontId="27" fillId="0" borderId="16" xfId="72" applyNumberFormat="1" applyFont="1" applyBorder="1" applyAlignment="1">
      <alignment horizontal="center" vertical="center" wrapText="1" justifyLastLine="1"/>
    </xf>
    <xf numFmtId="3" fontId="27" fillId="0" borderId="16" xfId="136" applyNumberFormat="1" applyFont="1" applyFill="1" applyBorder="1" applyAlignment="1">
      <alignment horizontal="center" vertical="center" wrapText="1" justifyLastLine="1"/>
    </xf>
    <xf numFmtId="0" fontId="45" fillId="0" borderId="0" xfId="72" applyFont="1" applyAlignment="1">
      <alignment horizontal="center" vertical="center"/>
    </xf>
    <xf numFmtId="3" fontId="47" fillId="0" borderId="17" xfId="72" applyNumberFormat="1" applyFont="1" applyBorder="1" applyAlignment="1">
      <alignment horizontal="center" vertical="center" wrapText="1" justifyLastLine="1"/>
    </xf>
    <xf numFmtId="0" fontId="48" fillId="0" borderId="17" xfId="72" applyFont="1" applyBorder="1" applyAlignment="1">
      <alignment horizontal="center" vertical="center"/>
    </xf>
    <xf numFmtId="3" fontId="47" fillId="0" borderId="17" xfId="72" applyNumberFormat="1" applyFont="1" applyBorder="1" applyAlignment="1">
      <alignment horizontal="center" vertical="center"/>
    </xf>
    <xf numFmtId="0" fontId="48" fillId="0" borderId="0" xfId="72" applyFont="1" applyAlignment="1">
      <alignment horizontal="center" vertical="center"/>
    </xf>
    <xf numFmtId="3" fontId="47" fillId="0" borderId="0" xfId="72" applyNumberFormat="1" applyFont="1" applyAlignment="1">
      <alignment horizontal="center" vertical="center" wrapText="1" justifyLastLine="1"/>
    </xf>
    <xf numFmtId="3" fontId="49" fillId="0" borderId="0" xfId="72" applyNumberFormat="1" applyFont="1" applyAlignment="1">
      <alignment vertical="top" wrapText="1" justifyLastLine="1"/>
    </xf>
    <xf numFmtId="0" fontId="1" fillId="0" borderId="0" xfId="72"/>
    <xf numFmtId="3" fontId="51" fillId="0" borderId="0" xfId="137" applyNumberFormat="1" applyFont="1" applyFill="1" applyBorder="1">
      <alignment vertical="center"/>
    </xf>
    <xf numFmtId="3" fontId="45" fillId="0" borderId="0" xfId="72" quotePrefix="1" applyNumberFormat="1" applyFont="1" applyAlignment="1">
      <alignment vertical="top" wrapText="1" justifyLastLine="1"/>
    </xf>
    <xf numFmtId="3" fontId="45" fillId="0" borderId="0" xfId="72" applyNumberFormat="1" applyFont="1" applyAlignment="1">
      <alignment vertical="top" wrapText="1" justifyLastLine="1"/>
    </xf>
    <xf numFmtId="0" fontId="24" fillId="0" borderId="0" xfId="136" quotePrefix="1" applyNumberFormat="1" applyFill="1" applyBorder="1">
      <alignment horizontal="left" vertical="center" indent="1"/>
    </xf>
    <xf numFmtId="0" fontId="52" fillId="0" borderId="0" xfId="138" quotePrefix="1" applyFill="1" applyBorder="1" applyAlignment="1">
      <alignment horizontal="left" vertical="center" wrapText="1" indent="1"/>
    </xf>
    <xf numFmtId="3" fontId="53" fillId="0" borderId="0" xfId="72" quotePrefix="1" applyNumberFormat="1" applyFont="1" applyAlignment="1">
      <alignment vertical="top" wrapText="1" justifyLastLine="1"/>
    </xf>
    <xf numFmtId="3" fontId="53" fillId="0" borderId="0" xfId="72" applyNumberFormat="1" applyFont="1" applyAlignment="1">
      <alignment vertical="top" wrapText="1" justifyLastLine="1"/>
    </xf>
    <xf numFmtId="0" fontId="54" fillId="0" borderId="0" xfId="139" quotePrefix="1" applyFill="1" applyBorder="1">
      <alignment horizontal="center" vertical="center"/>
    </xf>
    <xf numFmtId="0" fontId="55" fillId="0" borderId="0" xfId="72" applyFont="1"/>
    <xf numFmtId="3" fontId="56" fillId="0" borderId="0" xfId="72" quotePrefix="1" applyNumberFormat="1" applyFont="1" applyAlignment="1">
      <alignment vertical="top" wrapText="1" justifyLastLine="1"/>
    </xf>
    <xf numFmtId="3" fontId="56" fillId="0" borderId="0" xfId="72" applyNumberFormat="1" applyFont="1" applyAlignment="1">
      <alignment vertical="top" wrapText="1" justifyLastLine="1"/>
    </xf>
    <xf numFmtId="0" fontId="49" fillId="0" borderId="0" xfId="140" quotePrefix="1" applyBorder="1" applyAlignment="1">
      <alignment horizontal="left" vertical="center" wrapText="1" indent="2" justifyLastLine="1"/>
    </xf>
    <xf numFmtId="3" fontId="57" fillId="0" borderId="0" xfId="137" applyNumberFormat="1" applyFont="1" applyFill="1" applyBorder="1">
      <alignment vertical="center"/>
    </xf>
    <xf numFmtId="0" fontId="24" fillId="0" borderId="0" xfId="72" applyFont="1"/>
    <xf numFmtId="0" fontId="49" fillId="0" borderId="0" xfId="141" quotePrefix="1" applyBorder="1" applyAlignment="1">
      <alignment horizontal="left" vertical="center" wrapText="1" indent="3"/>
    </xf>
    <xf numFmtId="0" fontId="49" fillId="0" borderId="0" xfId="72" applyFont="1"/>
    <xf numFmtId="3" fontId="58" fillId="0" borderId="0" xfId="72" quotePrefix="1" applyNumberFormat="1" applyFont="1" applyAlignment="1">
      <alignment vertical="top" wrapText="1" justifyLastLine="1"/>
    </xf>
    <xf numFmtId="3" fontId="58" fillId="0" borderId="0" xfId="72" applyNumberFormat="1" applyFont="1" applyAlignment="1">
      <alignment vertical="top" wrapText="1" justifyLastLine="1"/>
    </xf>
    <xf numFmtId="0" fontId="53" fillId="0" borderId="0" xfId="142" quotePrefix="1" applyFont="1" applyBorder="1" applyAlignment="1">
      <alignment horizontal="left" vertical="center" wrapText="1" indent="4"/>
    </xf>
    <xf numFmtId="0" fontId="53" fillId="0" borderId="0" xfId="142" quotePrefix="1" applyFont="1" applyBorder="1">
      <alignment horizontal="left" vertical="center" wrapText="1"/>
    </xf>
    <xf numFmtId="3" fontId="60" fillId="0" borderId="0" xfId="143" applyNumberFormat="1" applyFont="1" applyBorder="1">
      <alignment horizontal="right" vertical="center"/>
    </xf>
    <xf numFmtId="0" fontId="56" fillId="0" borderId="0" xfId="72" applyFont="1"/>
    <xf numFmtId="0" fontId="53" fillId="0" borderId="0" xfId="72" applyFont="1"/>
    <xf numFmtId="0" fontId="45" fillId="0" borderId="0" xfId="72" applyFont="1" applyAlignment="1">
      <alignment wrapText="1"/>
    </xf>
    <xf numFmtId="3" fontId="45" fillId="0" borderId="0" xfId="72" quotePrefix="1" applyNumberFormat="1" applyFont="1" applyProtection="1">
      <protection locked="0"/>
    </xf>
    <xf numFmtId="3" fontId="56" fillId="0" borderId="16" xfId="72" applyNumberFormat="1" applyFont="1" applyBorder="1" applyAlignment="1">
      <alignment horizontal="center" vertical="center" wrapText="1" justifyLastLine="1"/>
    </xf>
    <xf numFmtId="3" fontId="56" fillId="0" borderId="16" xfId="136" applyNumberFormat="1" applyFont="1" applyFill="1" applyBorder="1" applyAlignment="1">
      <alignment horizontal="center" vertical="center" wrapText="1" justifyLastLine="1"/>
    </xf>
    <xf numFmtId="3" fontId="56" fillId="0" borderId="16" xfId="138" quotePrefix="1" applyNumberFormat="1" applyFont="1" applyFill="1" applyBorder="1" applyAlignment="1">
      <alignment horizontal="center" vertical="center" wrapText="1" justifyLastLine="1"/>
    </xf>
    <xf numFmtId="3" fontId="61" fillId="0" borderId="17" xfId="72" applyNumberFormat="1" applyFont="1" applyBorder="1" applyAlignment="1">
      <alignment horizontal="center" vertical="center"/>
    </xf>
    <xf numFmtId="0" fontId="49" fillId="0" borderId="0" xfId="72" applyFont="1" applyAlignment="1">
      <alignment vertical="top" wrapText="1" justifyLastLine="1"/>
    </xf>
    <xf numFmtId="0" fontId="49" fillId="0" borderId="0" xfId="72" quotePrefix="1" applyFont="1" applyAlignment="1">
      <alignment vertical="top" wrapText="1" justifyLastLine="1"/>
    </xf>
    <xf numFmtId="0" fontId="24" fillId="0" borderId="7" xfId="136" quotePrefix="1" applyNumberFormat="1" applyFill="1">
      <alignment horizontal="left" vertical="center" indent="1"/>
    </xf>
    <xf numFmtId="0" fontId="52" fillId="0" borderId="7" xfId="138" quotePrefix="1" applyFill="1">
      <alignment horizontal="left" vertical="center" indent="1"/>
    </xf>
    <xf numFmtId="0" fontId="54" fillId="0" borderId="7" xfId="139" quotePrefix="1" applyFill="1">
      <alignment horizontal="center" vertical="center"/>
    </xf>
    <xf numFmtId="0" fontId="45" fillId="0" borderId="0" xfId="72" applyFont="1" applyAlignment="1">
      <alignment vertical="top" wrapText="1" justifyLastLine="1"/>
    </xf>
    <xf numFmtId="0" fontId="50" fillId="0" borderId="0" xfId="144" quotePrefix="1" applyNumberFormat="1" applyFill="1" applyBorder="1">
      <alignment horizontal="left" vertical="center" indent="1"/>
    </xf>
    <xf numFmtId="3" fontId="50" fillId="0" borderId="0" xfId="137" applyNumberFormat="1" applyFill="1" applyBorder="1">
      <alignment vertical="center"/>
    </xf>
    <xf numFmtId="0" fontId="49" fillId="0" borderId="0" xfId="138" quotePrefix="1" applyFont="1" applyFill="1" applyBorder="1">
      <alignment horizontal="left" vertical="center" indent="1"/>
    </xf>
    <xf numFmtId="0" fontId="57" fillId="0" borderId="0" xfId="144" quotePrefix="1" applyNumberFormat="1" applyFont="1" applyFill="1" applyBorder="1">
      <alignment horizontal="left" vertical="center" indent="1"/>
    </xf>
    <xf numFmtId="0" fontId="53" fillId="0" borderId="0" xfId="72" quotePrefix="1" applyFont="1" applyAlignment="1">
      <alignment vertical="top" wrapText="1" justifyLastLine="1"/>
    </xf>
    <xf numFmtId="0" fontId="53" fillId="0" borderId="0" xfId="72" applyFont="1" applyAlignment="1">
      <alignment vertical="top" wrapText="1" justifyLastLine="1"/>
    </xf>
    <xf numFmtId="0" fontId="53" fillId="0" borderId="0" xfId="138" quotePrefix="1" applyFont="1" applyFill="1" applyBorder="1">
      <alignment horizontal="left" vertical="center" indent="1"/>
    </xf>
    <xf numFmtId="3" fontId="45" fillId="0" borderId="0" xfId="72" applyNumberFormat="1" applyFont="1"/>
    <xf numFmtId="3" fontId="32" fillId="0" borderId="0" xfId="72" applyNumberFormat="1" applyFont="1"/>
    <xf numFmtId="0" fontId="32" fillId="0" borderId="0" xfId="72" applyFont="1"/>
    <xf numFmtId="0" fontId="32" fillId="0" borderId="0" xfId="145" applyFont="1"/>
    <xf numFmtId="0" fontId="32" fillId="0" borderId="0" xfId="145" applyFont="1" applyAlignment="1">
      <alignment wrapText="1"/>
    </xf>
    <xf numFmtId="4" fontId="32" fillId="0" borderId="0" xfId="145" applyNumberFormat="1" applyFont="1"/>
    <xf numFmtId="3" fontId="32" fillId="0" borderId="0" xfId="145" applyNumberFormat="1" applyFont="1"/>
    <xf numFmtId="0" fontId="62" fillId="0" borderId="17" xfId="134" applyFont="1" applyBorder="1" applyAlignment="1">
      <alignment horizontal="center" vertical="center"/>
    </xf>
    <xf numFmtId="4" fontId="35" fillId="0" borderId="17" xfId="146" applyNumberFormat="1" applyFont="1" applyBorder="1" applyAlignment="1">
      <alignment horizontal="center" vertical="center" wrapText="1"/>
    </xf>
    <xf numFmtId="0" fontId="32" fillId="0" borderId="18" xfId="147" applyFont="1" applyBorder="1" applyAlignment="1">
      <alignment horizontal="center" vertical="center"/>
    </xf>
    <xf numFmtId="0" fontId="35" fillId="0" borderId="0" xfId="72" applyFont="1"/>
    <xf numFmtId="3" fontId="35" fillId="0" borderId="0" xfId="72" applyNumberFormat="1" applyFont="1"/>
    <xf numFmtId="0" fontId="64" fillId="0" borderId="0" xfId="148" quotePrefix="1" applyNumberFormat="1" applyFont="1" applyFill="1">
      <alignment horizontal="left" vertical="center" indent="1"/>
    </xf>
    <xf numFmtId="3" fontId="64" fillId="0" borderId="8" xfId="149" quotePrefix="1" applyNumberFormat="1" applyFont="1" applyFill="1">
      <alignment horizontal="left" vertical="center" indent="1"/>
    </xf>
    <xf numFmtId="0" fontId="64" fillId="0" borderId="8" xfId="149" quotePrefix="1" applyNumberFormat="1" applyFont="1" applyFill="1">
      <alignment horizontal="left" vertical="center" indent="1"/>
    </xf>
    <xf numFmtId="3" fontId="65" fillId="0" borderId="0" xfId="72" applyNumberFormat="1" applyFont="1"/>
    <xf numFmtId="0" fontId="65" fillId="0" borderId="0" xfId="72" applyFont="1"/>
    <xf numFmtId="0" fontId="66" fillId="0" borderId="0" xfId="72" applyFont="1"/>
    <xf numFmtId="3" fontId="64" fillId="0" borderId="8" xfId="150" quotePrefix="1" applyNumberFormat="1" applyFont="1" applyFill="1">
      <alignment horizontal="center" vertical="top"/>
    </xf>
    <xf numFmtId="0" fontId="64" fillId="0" borderId="8" xfId="150" quotePrefix="1" applyNumberFormat="1" applyFont="1" applyFill="1">
      <alignment horizontal="center" vertical="top"/>
    </xf>
    <xf numFmtId="0" fontId="64" fillId="0" borderId="0" xfId="151" quotePrefix="1" applyNumberFormat="1" applyFont="1" applyFill="1" applyBorder="1">
      <alignment horizontal="left" vertical="center" indent="1"/>
    </xf>
    <xf numFmtId="3" fontId="64" fillId="0" borderId="0" xfId="152" applyNumberFormat="1" applyFont="1" applyFill="1" applyBorder="1">
      <alignment vertical="center"/>
    </xf>
    <xf numFmtId="0" fontId="35" fillId="0" borderId="0" xfId="153" quotePrefix="1" applyFont="1" applyFill="1" applyBorder="1" applyAlignment="1">
      <alignment horizontal="left" vertical="center" indent="2"/>
    </xf>
    <xf numFmtId="0" fontId="35" fillId="0" borderId="0" xfId="153" quotePrefix="1" applyFont="1" applyFill="1" applyBorder="1">
      <alignment horizontal="left" vertical="center" indent="1"/>
    </xf>
    <xf numFmtId="3" fontId="64" fillId="0" borderId="0" xfId="154" applyNumberFormat="1" applyFont="1" applyFill="1" applyBorder="1">
      <alignment horizontal="right" vertical="center"/>
    </xf>
    <xf numFmtId="0" fontId="68" fillId="0" borderId="0" xfId="155" quotePrefix="1" applyFont="1" applyFill="1" applyBorder="1" applyAlignment="1">
      <alignment horizontal="left" vertical="center" indent="3"/>
    </xf>
    <xf numFmtId="0" fontId="68" fillId="0" borderId="0" xfId="155" quotePrefix="1" applyFont="1" applyFill="1" applyBorder="1">
      <alignment horizontal="left" vertical="center" indent="1"/>
    </xf>
    <xf numFmtId="3" fontId="69" fillId="0" borderId="0" xfId="154" applyNumberFormat="1" applyFont="1" applyFill="1" applyBorder="1">
      <alignment horizontal="right" vertical="center"/>
    </xf>
    <xf numFmtId="3" fontId="68" fillId="0" borderId="0" xfId="72" applyNumberFormat="1" applyFont="1"/>
    <xf numFmtId="0" fontId="68" fillId="0" borderId="0" xfId="72" applyFont="1"/>
    <xf numFmtId="4" fontId="32" fillId="0" borderId="0" xfId="72" applyNumberFormat="1" applyFont="1"/>
    <xf numFmtId="3" fontId="1" fillId="0" borderId="0" xfId="72" applyNumberFormat="1"/>
    <xf numFmtId="49" fontId="52" fillId="0" borderId="0" xfId="145" applyNumberFormat="1" applyFont="1"/>
    <xf numFmtId="0" fontId="52" fillId="0" borderId="0" xfId="145" applyFont="1" applyAlignment="1">
      <alignment wrapText="1"/>
    </xf>
    <xf numFmtId="0" fontId="52" fillId="0" borderId="0" xfId="145" applyFont="1"/>
    <xf numFmtId="3" fontId="52" fillId="0" borderId="0" xfId="145" applyNumberFormat="1" applyFont="1"/>
    <xf numFmtId="0" fontId="62" fillId="0" borderId="19" xfId="134" applyFont="1" applyBorder="1" applyAlignment="1">
      <alignment horizontal="center" vertical="center"/>
    </xf>
    <xf numFmtId="3" fontId="35" fillId="0" borderId="17" xfId="146" applyNumberFormat="1" applyFont="1" applyBorder="1" applyAlignment="1">
      <alignment horizontal="center" vertical="center" wrapText="1"/>
    </xf>
    <xf numFmtId="3" fontId="32" fillId="0" borderId="17" xfId="147" applyNumberFormat="1" applyFont="1" applyBorder="1" applyAlignment="1">
      <alignment horizontal="center" vertical="center"/>
    </xf>
    <xf numFmtId="0" fontId="67" fillId="0" borderId="0" xfId="153" quotePrefix="1" applyFill="1" applyBorder="1">
      <alignment horizontal="left" vertical="center" indent="1"/>
    </xf>
    <xf numFmtId="0" fontId="27" fillId="0" borderId="0" xfId="155" quotePrefix="1" applyFont="1" applyFill="1" applyBorder="1">
      <alignment horizontal="left" vertical="center" indent="1"/>
    </xf>
    <xf numFmtId="3" fontId="57" fillId="0" borderId="0" xfId="154" applyNumberFormat="1" applyFont="1" applyFill="1" applyBorder="1">
      <alignment horizontal="right" vertical="center"/>
    </xf>
    <xf numFmtId="0" fontId="57" fillId="0" borderId="0" xfId="148" quotePrefix="1" applyNumberFormat="1" applyFill="1">
      <alignment horizontal="left" vertical="center" indent="1"/>
    </xf>
    <xf numFmtId="3" fontId="50" fillId="0" borderId="0" xfId="149" quotePrefix="1" applyNumberFormat="1" applyFill="1" applyBorder="1">
      <alignment horizontal="left" vertical="center" indent="1"/>
    </xf>
    <xf numFmtId="0" fontId="50" fillId="0" borderId="0" xfId="149" quotePrefix="1" applyNumberFormat="1" applyFill="1" applyBorder="1">
      <alignment horizontal="left" vertical="center" indent="1"/>
    </xf>
    <xf numFmtId="3" fontId="67" fillId="0" borderId="0" xfId="72" applyNumberFormat="1" applyFont="1"/>
    <xf numFmtId="0" fontId="67" fillId="0" borderId="0" xfId="72" applyFont="1"/>
    <xf numFmtId="3" fontId="64" fillId="0" borderId="0" xfId="150" quotePrefix="1" applyNumberFormat="1" applyFont="1" applyFill="1" applyBorder="1">
      <alignment horizontal="center" vertical="top"/>
    </xf>
    <xf numFmtId="0" fontId="64" fillId="0" borderId="0" xfId="150" quotePrefix="1" applyNumberFormat="1" applyFont="1" applyFill="1" applyBorder="1">
      <alignment horizontal="center" vertical="top"/>
    </xf>
    <xf numFmtId="0" fontId="68" fillId="0" borderId="0" xfId="153" quotePrefix="1" applyFont="1" applyFill="1" applyBorder="1" applyAlignment="1">
      <alignment horizontal="left" vertical="center" indent="2"/>
    </xf>
    <xf numFmtId="0" fontId="68" fillId="0" borderId="0" xfId="153" quotePrefix="1" applyFont="1" applyFill="1" applyBorder="1">
      <alignment horizontal="left" vertical="center" indent="1"/>
    </xf>
    <xf numFmtId="0" fontId="35" fillId="0" borderId="0" xfId="155" quotePrefix="1" applyFont="1" applyFill="1" applyBorder="1" applyAlignment="1">
      <alignment horizontal="left" vertical="center" indent="3"/>
    </xf>
    <xf numFmtId="0" fontId="35" fillId="0" borderId="0" xfId="155" quotePrefix="1" applyFont="1" applyFill="1" applyBorder="1">
      <alignment horizontal="left" vertical="center" indent="1"/>
    </xf>
    <xf numFmtId="0" fontId="68" fillId="0" borderId="0" xfId="156" quotePrefix="1" applyFont="1" applyFill="1" applyBorder="1" applyAlignment="1">
      <alignment horizontal="left" vertical="center" indent="4"/>
    </xf>
    <xf numFmtId="0" fontId="68" fillId="0" borderId="0" xfId="156" quotePrefix="1" applyFont="1" applyFill="1" applyBorder="1">
      <alignment horizontal="left" vertical="center" indent="1"/>
    </xf>
    <xf numFmtId="49" fontId="1" fillId="0" borderId="0" xfId="72" applyNumberFormat="1"/>
    <xf numFmtId="0" fontId="50" fillId="0" borderId="8" xfId="149" quotePrefix="1" applyNumberFormat="1" applyFill="1" applyAlignment="1">
      <alignment horizontal="left" vertical="center" wrapText="1" indent="1"/>
    </xf>
    <xf numFmtId="0" fontId="57" fillId="0" borderId="0" xfId="150" quotePrefix="1" applyNumberFormat="1" applyFill="1" applyBorder="1">
      <alignment horizontal="center" vertical="top"/>
    </xf>
    <xf numFmtId="0" fontId="27" fillId="0" borderId="0" xfId="72" applyFont="1"/>
    <xf numFmtId="0" fontId="35" fillId="0" borderId="0" xfId="156" quotePrefix="1" applyFont="1" applyFill="1" applyBorder="1" applyAlignment="1">
      <alignment horizontal="left" vertical="center" indent="4"/>
    </xf>
    <xf numFmtId="0" fontId="35" fillId="0" borderId="0" xfId="156" quotePrefix="1" applyFont="1" applyFill="1" applyBorder="1">
      <alignment horizontal="left" vertical="center" indent="1"/>
    </xf>
    <xf numFmtId="0" fontId="35" fillId="0" borderId="0" xfId="158" quotePrefix="1" applyFont="1" applyFill="1" applyBorder="1" applyAlignment="1">
      <alignment horizontal="left" vertical="center" indent="5"/>
    </xf>
    <xf numFmtId="0" fontId="35" fillId="0" borderId="0" xfId="158" quotePrefix="1" applyFont="1" applyFill="1" applyBorder="1">
      <alignment horizontal="left" vertical="center" indent="1"/>
    </xf>
    <xf numFmtId="0" fontId="68" fillId="0" borderId="0" xfId="158" quotePrefix="1" applyFont="1" applyFill="1" applyBorder="1" applyAlignment="1">
      <alignment horizontal="left" vertical="center" indent="6"/>
    </xf>
    <xf numFmtId="0" fontId="68" fillId="0" borderId="0" xfId="158" quotePrefix="1" applyFont="1" applyFill="1" applyBorder="1">
      <alignment horizontal="left" vertical="center" indent="1"/>
    </xf>
    <xf numFmtId="3" fontId="69" fillId="0" borderId="0" xfId="152" applyNumberFormat="1" applyFont="1" applyFill="1" applyBorder="1">
      <alignment vertical="center"/>
    </xf>
    <xf numFmtId="0" fontId="32" fillId="0" borderId="0" xfId="158" quotePrefix="1" applyFont="1" applyFill="1" applyBorder="1" applyAlignment="1">
      <alignment horizontal="left" vertical="center" indent="7"/>
    </xf>
    <xf numFmtId="0" fontId="32" fillId="0" borderId="0" xfId="158" quotePrefix="1" applyFont="1" applyFill="1" applyBorder="1">
      <alignment horizontal="left" vertical="center" indent="1"/>
    </xf>
    <xf numFmtId="3" fontId="70" fillId="0" borderId="0" xfId="152" applyNumberFormat="1" applyFont="1" applyFill="1" applyBorder="1">
      <alignment vertical="center"/>
    </xf>
    <xf numFmtId="0" fontId="32" fillId="0" borderId="0" xfId="158" quotePrefix="1" applyFont="1" applyFill="1" applyBorder="1" applyAlignment="1">
      <alignment horizontal="left" vertical="center" indent="8"/>
    </xf>
    <xf numFmtId="3" fontId="70" fillId="0" borderId="0" xfId="154" applyNumberFormat="1" applyFont="1" applyFill="1" applyBorder="1">
      <alignment horizontal="right" vertical="center"/>
    </xf>
    <xf numFmtId="49" fontId="32" fillId="0" borderId="0" xfId="158" quotePrefix="1" applyNumberFormat="1" applyFont="1" applyFill="1" applyBorder="1" applyAlignment="1">
      <alignment horizontal="left" vertical="center" indent="8"/>
    </xf>
    <xf numFmtId="49" fontId="68" fillId="0" borderId="0" xfId="158" quotePrefix="1" applyNumberFormat="1" applyFont="1" applyFill="1" applyBorder="1" applyAlignment="1">
      <alignment horizontal="left" vertical="center" indent="6"/>
    </xf>
    <xf numFmtId="49" fontId="32" fillId="0" borderId="0" xfId="158" quotePrefix="1" applyNumberFormat="1" applyFont="1" applyFill="1" applyBorder="1" applyAlignment="1">
      <alignment horizontal="left" vertical="center" indent="7"/>
    </xf>
    <xf numFmtId="49" fontId="35" fillId="0" borderId="0" xfId="158" quotePrefix="1" applyNumberFormat="1" applyFont="1" applyFill="1" applyBorder="1" applyAlignment="1">
      <alignment horizontal="left" vertical="center" indent="5"/>
    </xf>
    <xf numFmtId="3" fontId="70" fillId="0" borderId="0" xfId="152" quotePrefix="1" applyNumberFormat="1" applyFont="1" applyFill="1" applyBorder="1">
      <alignment vertical="center"/>
    </xf>
    <xf numFmtId="3" fontId="70" fillId="0" borderId="0" xfId="154" quotePrefix="1" applyNumberFormat="1" applyFont="1" applyFill="1" applyBorder="1">
      <alignment horizontal="right" vertical="center"/>
    </xf>
    <xf numFmtId="165" fontId="31" fillId="0" borderId="0" xfId="72" applyNumberFormat="1" applyFont="1" applyAlignment="1">
      <alignment horizontal="center" vertical="center" wrapText="1"/>
    </xf>
    <xf numFmtId="0" fontId="31" fillId="0" borderId="0" xfId="72" applyFont="1" applyAlignment="1">
      <alignment horizontal="center" vertical="center" wrapText="1"/>
    </xf>
    <xf numFmtId="0" fontId="29" fillId="0" borderId="0" xfId="72" applyFont="1" applyAlignment="1">
      <alignment horizontal="center" vertical="center"/>
    </xf>
    <xf numFmtId="4" fontId="31" fillId="0" borderId="0" xfId="72" applyNumberFormat="1" applyFont="1" applyAlignment="1">
      <alignment horizontal="center" vertical="center"/>
    </xf>
    <xf numFmtId="4" fontId="31" fillId="53" borderId="0" xfId="72" applyNumberFormat="1" applyFont="1" applyFill="1" applyAlignment="1">
      <alignment horizontal="center" vertical="center"/>
    </xf>
    <xf numFmtId="0" fontId="44" fillId="0" borderId="0" xfId="134" applyFont="1" applyAlignment="1">
      <alignment horizontal="center" vertical="center"/>
    </xf>
    <xf numFmtId="0" fontId="1" fillId="0" borderId="0" xfId="72" applyAlignment="1">
      <alignment horizontal="center" vertical="center"/>
    </xf>
    <xf numFmtId="0" fontId="31" fillId="0" borderId="0" xfId="135" applyFont="1" applyAlignment="1">
      <alignment horizontal="center" vertical="center"/>
    </xf>
    <xf numFmtId="0" fontId="35" fillId="0" borderId="0" xfId="145" applyFont="1" applyAlignment="1">
      <alignment horizontal="center"/>
    </xf>
    <xf numFmtId="0" fontId="62" fillId="0" borderId="17" xfId="134" applyFont="1" applyBorder="1" applyAlignment="1">
      <alignment horizontal="center" vertical="center"/>
    </xf>
    <xf numFmtId="0" fontId="32" fillId="0" borderId="17" xfId="134" applyFont="1" applyBorder="1" applyAlignment="1">
      <alignment horizontal="center" vertical="center"/>
    </xf>
    <xf numFmtId="49" fontId="31" fillId="0" borderId="0" xfId="145" applyNumberFormat="1" applyFont="1" applyAlignment="1">
      <alignment horizontal="center"/>
    </xf>
    <xf numFmtId="0" fontId="62" fillId="0" borderId="19" xfId="134" applyFont="1" applyBorder="1" applyAlignment="1">
      <alignment horizontal="center" vertical="center"/>
    </xf>
    <xf numFmtId="0" fontId="32" fillId="0" borderId="19" xfId="134" applyFont="1" applyBorder="1" applyAlignment="1">
      <alignment horizontal="center" vertical="center"/>
    </xf>
    <xf numFmtId="0" fontId="31" fillId="0" borderId="0" xfId="157" applyFont="1" applyFill="1" applyAlignment="1">
      <alignment horizontal="center"/>
    </xf>
  </cellXfs>
  <cellStyles count="159">
    <cellStyle name="Accent1 - 20%" xfId="1" xr:uid="{B76354BA-2F99-4A0A-A79A-13C57F464936}"/>
    <cellStyle name="Accent1 - 40%" xfId="2" xr:uid="{B56207A9-D91C-4200-9FAF-F4E9C27746F8}"/>
    <cellStyle name="Accent1 - 60%" xfId="3" xr:uid="{0C999E27-503A-433E-891F-5F0D58484A40}"/>
    <cellStyle name="Accent1 2" xfId="4" xr:uid="{753356E4-5459-488C-9112-5A7C43B59696}"/>
    <cellStyle name="Accent1 3" xfId="5" xr:uid="{51045836-233E-4B8B-877C-B2B8A7897FB9}"/>
    <cellStyle name="Accent1 4" xfId="6" xr:uid="{0DD9FA4B-4C0B-4F7A-BB28-1BE00842BDDF}"/>
    <cellStyle name="Accent1 5" xfId="7" xr:uid="{4D3B72EB-CB8F-4EDC-8931-CC9445125263}"/>
    <cellStyle name="Accent1 6" xfId="8" xr:uid="{6C1FC3D2-0122-4CAE-9D65-651A26FC28B6}"/>
    <cellStyle name="Accent1 7" xfId="9" xr:uid="{0391C4B6-F6E6-4B01-AFCD-1352F3054922}"/>
    <cellStyle name="Accent2 - 20%" xfId="10" xr:uid="{F945553B-DFFD-4B2F-9030-BC3C0B6024B8}"/>
    <cellStyle name="Accent2 - 40%" xfId="11" xr:uid="{F23DED68-4543-4CD8-9578-A41CD79C3B47}"/>
    <cellStyle name="Accent2 - 60%" xfId="12" xr:uid="{BD99A8C1-B4CA-45F5-958D-7FFF513F9388}"/>
    <cellStyle name="Accent2 2" xfId="13" xr:uid="{1BF06EB3-CB5A-42F9-82AD-C96C9B6B8133}"/>
    <cellStyle name="Accent2 3" xfId="14" xr:uid="{C30DCC14-CE1E-4AF3-BA48-05C5575449CD}"/>
    <cellStyle name="Accent2 4" xfId="15" xr:uid="{BA300B11-AFD7-426B-AC50-5EFE6EF1C5FD}"/>
    <cellStyle name="Accent2 5" xfId="16" xr:uid="{0B32628D-BC0A-4A21-8DB7-9D4957D839C9}"/>
    <cellStyle name="Accent2 6" xfId="17" xr:uid="{1F34B06C-3592-4CAE-9036-1DF3655DB022}"/>
    <cellStyle name="Accent2 7" xfId="18" xr:uid="{2CD50BBA-F71B-4471-BF68-11999DEA7C7F}"/>
    <cellStyle name="Accent3 - 20%" xfId="19" xr:uid="{6423B32E-9139-4935-9F05-CD316FD2DE48}"/>
    <cellStyle name="Accent3 - 40%" xfId="20" xr:uid="{6866120D-B9D0-4560-8527-48E7BAE7D798}"/>
    <cellStyle name="Accent3 - 60%" xfId="21" xr:uid="{D5334F68-C798-4219-80F8-AAA54D3D556C}"/>
    <cellStyle name="Accent3 2" xfId="22" xr:uid="{8141C788-02EC-4CE8-B5DE-1FB80805F5A3}"/>
    <cellStyle name="Accent3 3" xfId="23" xr:uid="{263C448F-F918-44A5-9DFC-82CBAA421EA2}"/>
    <cellStyle name="Accent3 4" xfId="24" xr:uid="{72170E95-4F6B-49E1-8A0C-019CB067A137}"/>
    <cellStyle name="Accent3 5" xfId="25" xr:uid="{CC82E2A3-16DD-467A-81FC-28015FC65C9F}"/>
    <cellStyle name="Accent3 6" xfId="26" xr:uid="{6134F126-6F92-4D41-89AA-B21B3A5E0DD3}"/>
    <cellStyle name="Accent3 7" xfId="27" xr:uid="{00760A32-595E-481A-94EB-786AEE9F2294}"/>
    <cellStyle name="Accent4 - 20%" xfId="28" xr:uid="{CE1C5044-395F-41FA-A567-CAE9C25A01A3}"/>
    <cellStyle name="Accent4 - 40%" xfId="29" xr:uid="{5C95C585-E230-4BEC-A77C-42111C4B0759}"/>
    <cellStyle name="Accent4 - 60%" xfId="30" xr:uid="{F5CEEE00-7735-4F5B-8017-2C6B203D520E}"/>
    <cellStyle name="Accent4 2" xfId="31" xr:uid="{55C794AB-3372-44A3-8EF9-AC9B848B379B}"/>
    <cellStyle name="Accent4 3" xfId="32" xr:uid="{E798207B-E072-4159-BC6C-79474E18027A}"/>
    <cellStyle name="Accent4 4" xfId="33" xr:uid="{923FB3C4-5075-4177-8AFB-4A38B12840F7}"/>
    <cellStyle name="Accent4 5" xfId="34" xr:uid="{D869F928-637F-4341-B0A7-E8C7D15FC388}"/>
    <cellStyle name="Accent4 6" xfId="35" xr:uid="{23F77404-F491-4C4F-8F6A-B34B334CCC8E}"/>
    <cellStyle name="Accent4 7" xfId="36" xr:uid="{2AA0325A-EB1D-4847-94C0-E5E4C62BF8FB}"/>
    <cellStyle name="Accent5 - 20%" xfId="37" xr:uid="{E6C6CB21-4BBC-4165-83EA-9AA18BD0F664}"/>
    <cellStyle name="Accent5 - 40%" xfId="38" xr:uid="{EC104DF8-4B9D-46DA-A9B1-C22965A3DB90}"/>
    <cellStyle name="Accent5 - 60%" xfId="39" xr:uid="{8EA28088-0886-4217-8AFA-4E0279D08801}"/>
    <cellStyle name="Accent5 2" xfId="40" xr:uid="{7597CAD3-B134-4B83-B753-83187AEABD61}"/>
    <cellStyle name="Accent5 3" xfId="41" xr:uid="{EBEF387A-1FB6-465B-8684-26EF9E157B2D}"/>
    <cellStyle name="Accent5 4" xfId="42" xr:uid="{5BA39AF0-883E-4EDA-9804-870032D0CB09}"/>
    <cellStyle name="Accent5 5" xfId="43" xr:uid="{E0224BE5-A594-4EC3-924C-7AB2123D64CA}"/>
    <cellStyle name="Accent5 6" xfId="44" xr:uid="{35FA697A-54E3-4C49-AC73-5039175A4349}"/>
    <cellStyle name="Accent5 7" xfId="45" xr:uid="{5790FE70-EF18-4530-8606-E808D6BACA32}"/>
    <cellStyle name="Accent6 - 20%" xfId="46" xr:uid="{8E600427-174F-4D8F-81DB-53109C850224}"/>
    <cellStyle name="Accent6 - 40%" xfId="47" xr:uid="{570FC696-9D50-40FC-97F9-A8D5802C97D9}"/>
    <cellStyle name="Accent6 - 60%" xfId="48" xr:uid="{1563AEFA-3D8E-400A-B1E7-024E232C863F}"/>
    <cellStyle name="Accent6 2" xfId="49" xr:uid="{F464FD53-A440-4D1F-887D-D00CCD306A34}"/>
    <cellStyle name="Accent6 3" xfId="50" xr:uid="{AA19EE62-4BF2-4A35-9FB1-434F8D112DC3}"/>
    <cellStyle name="Accent6 4" xfId="51" xr:uid="{508F5BFD-1EEC-4D15-A49D-C46078A09936}"/>
    <cellStyle name="Accent6 5" xfId="52" xr:uid="{8DCF45D8-D299-4CAA-8218-F2B95A0437D2}"/>
    <cellStyle name="Accent6 6" xfId="53" xr:uid="{FF451C7E-D142-4F23-91A4-8A624F4E0442}"/>
    <cellStyle name="Accent6 7" xfId="54" xr:uid="{98448315-4203-434B-97D5-8B5D43C1A237}"/>
    <cellStyle name="Bad 2" xfId="55" xr:uid="{FB9034A6-71D7-4B0E-9D75-4C9FD461C082}"/>
    <cellStyle name="Calculation 2" xfId="56" xr:uid="{E4C43EC3-E829-46E7-870E-1D11F5B8FDFF}"/>
    <cellStyle name="Check Cell 2" xfId="57" xr:uid="{CA3CFF69-9F6C-4DCC-BBCF-3A2507CCA0F1}"/>
    <cellStyle name="Emphasis 1" xfId="58" xr:uid="{0498A2CD-550F-4A28-B034-D401846CD215}"/>
    <cellStyle name="Emphasis 2" xfId="59" xr:uid="{33F03AB0-171C-4DF9-AE52-DA3AA83471A9}"/>
    <cellStyle name="Emphasis 3" xfId="60" xr:uid="{4706678B-35FC-4D5D-83AE-AFCF3DE7F7B7}"/>
    <cellStyle name="Good 2" xfId="61" xr:uid="{4FF8A40E-E86E-4C76-BD6C-1CA0C1D69FD3}"/>
    <cellStyle name="Heading 1 2" xfId="62" xr:uid="{F22CFB6D-4EE9-4BA0-BB6F-96752B6540EF}"/>
    <cellStyle name="Heading 2 2" xfId="63" xr:uid="{EF658EC5-E752-4B25-AFD9-1391E9F80C33}"/>
    <cellStyle name="Heading 3 2" xfId="64" xr:uid="{B610F1C5-4D40-4909-B7A1-F3C27DB7887A}"/>
    <cellStyle name="Heading 4 2" xfId="65" xr:uid="{0D914708-0767-4CF7-95EE-6D58ABFD10F4}"/>
    <cellStyle name="Input 2" xfId="66" xr:uid="{96EAA9D2-D6E1-49EC-8487-2B3E807B64B7}"/>
    <cellStyle name="Linked Cell 2" xfId="67" xr:uid="{8F73FA2D-16DE-47AF-A973-421D8852954F}"/>
    <cellStyle name="Neutral 2" xfId="68" xr:uid="{F1F1AC57-B901-44B4-90E7-4458CC07BE48}"/>
    <cellStyle name="Normal" xfId="0" builtinId="0"/>
    <cellStyle name="Normal 2" xfId="69" xr:uid="{1FDAACA9-1FB2-4192-AB69-668F1895E259}"/>
    <cellStyle name="Normal 3" xfId="70" xr:uid="{21B64513-F7A3-4BFC-B62B-0F67A485B34A}"/>
    <cellStyle name="Normal 4" xfId="71" xr:uid="{C8D0A32B-E577-41C5-AA3F-452C0EB0AFA0}"/>
    <cellStyle name="Normal 5" xfId="72" xr:uid="{34F98806-C385-4A36-9C69-90625BC609F4}"/>
    <cellStyle name="Normalno 2" xfId="146" xr:uid="{1264C6B8-FAA6-4593-A51E-B800E91BA744}"/>
    <cellStyle name="Normalno 5" xfId="145" xr:uid="{3000C6A1-0545-4E8B-A10D-1301FDCB4ED6}"/>
    <cellStyle name="Normalno 8" xfId="157" xr:uid="{85E6A378-ED20-491A-91A8-72DC2AF01CB4}"/>
    <cellStyle name="Note 2" xfId="73" xr:uid="{0183D133-3929-4A31-ADA9-6CA25EA28189}"/>
    <cellStyle name="Obično_Bilanca prihoda" xfId="147" xr:uid="{14C9E59D-4DA2-4D5A-A346-3A31575BA78D}"/>
    <cellStyle name="Obično_PRIHODI 04. -07." xfId="134" xr:uid="{CA8B7556-3224-4625-B644-6DE6D1F47234}"/>
    <cellStyle name="Obično_PRIHODI 04. -07. 2" xfId="135" xr:uid="{1DAE68A8-25B7-4AB1-96E8-FB737517072F}"/>
    <cellStyle name="Output 2" xfId="74" xr:uid="{437069F5-157C-4948-9E4E-21744B11042F}"/>
    <cellStyle name="SAPBEXaggData" xfId="75" xr:uid="{E14E3607-5989-4574-B1FE-39B4FE21BFF2}"/>
    <cellStyle name="SAPBEXaggData 2" xfId="137" xr:uid="{5A6DD864-AFA3-468B-A9F8-0059A19321E6}"/>
    <cellStyle name="SAPBEXaggData 3" xfId="152" xr:uid="{41086627-30D1-4D98-BD24-21A62421E5FA}"/>
    <cellStyle name="SAPBEXaggDataEmph" xfId="76" xr:uid="{22229BB4-AB58-46C0-AFE7-E23966942B4A}"/>
    <cellStyle name="SAPBEXaggItem" xfId="77" xr:uid="{8CCA0056-991C-47E0-8E49-B8A52CC17A7D}"/>
    <cellStyle name="SAPBEXaggItem 2" xfId="78" xr:uid="{E31F7B3B-9596-4388-9F15-9CC1F0648A11}"/>
    <cellStyle name="SAPBEXaggItem 3" xfId="144" xr:uid="{D73310F0-15AE-4E7C-8117-5B56FE298CF2}"/>
    <cellStyle name="SAPBEXaggItem 4" xfId="151" xr:uid="{1020CF0C-0FD5-4A2B-AFF0-97358834A0CB}"/>
    <cellStyle name="SAPBEXaggItemX" xfId="79" xr:uid="{3011DE61-761B-4A35-B05D-156964EB7092}"/>
    <cellStyle name="SAPBEXchaText" xfId="80" xr:uid="{9D76F147-AAD1-405E-A1CD-D115E740A4EB}"/>
    <cellStyle name="SAPBEXchaText 2" xfId="81" xr:uid="{AE890D16-42E2-48E0-B8FD-A3FB79E04174}"/>
    <cellStyle name="SAPBEXchaText 3" xfId="136" xr:uid="{966F05A9-43DF-4A11-83EF-A24331D0CD1E}"/>
    <cellStyle name="SAPBEXchaText 4" xfId="148" xr:uid="{2453EC3C-D06D-425D-A13E-C46CAE4663A2}"/>
    <cellStyle name="SAPBEXexcBad7" xfId="82" xr:uid="{DC7A2DD8-21A7-416A-B599-AAF92C0FEA46}"/>
    <cellStyle name="SAPBEXexcBad8" xfId="83" xr:uid="{7BDDA4EF-4A94-4040-A023-18AB5531B1B6}"/>
    <cellStyle name="SAPBEXexcBad9" xfId="84" xr:uid="{982F4864-F2A8-4DA6-B0CC-8E703D9CF0DC}"/>
    <cellStyle name="SAPBEXexcCritical4" xfId="85" xr:uid="{240310AE-F026-46B5-9CA8-A6526B7EB0C9}"/>
    <cellStyle name="SAPBEXexcCritical5" xfId="86" xr:uid="{DBD031CC-B34D-47B4-9F89-1547916DAF5D}"/>
    <cellStyle name="SAPBEXexcCritical6" xfId="87" xr:uid="{1EAC611C-A2DE-4EF8-9AA4-D0B5A7463ACA}"/>
    <cellStyle name="SAPBEXexcGood1" xfId="88" xr:uid="{C7F7C3E2-170F-43DA-B015-1986BB9E500B}"/>
    <cellStyle name="SAPBEXexcGood2" xfId="89" xr:uid="{F9EA90CA-AA55-4BB6-9FAE-DA28827A2032}"/>
    <cellStyle name="SAPBEXexcGood3" xfId="90" xr:uid="{AD314E44-5B66-41E6-BAF9-18606D7EB253}"/>
    <cellStyle name="SAPBEXfilterDrill" xfId="91" xr:uid="{955CD74E-7066-4A39-B0FC-38FDB918BA95}"/>
    <cellStyle name="SAPBEXfilterDrill 2" xfId="92" xr:uid="{81D21AA9-2677-49A4-9BD9-288005F179D5}"/>
    <cellStyle name="SAPBEXfilterItem" xfId="93" xr:uid="{8A131E94-F281-46AB-A91F-205688C769A9}"/>
    <cellStyle name="SAPBEXfilterItem 2" xfId="94" xr:uid="{4BE340EF-ECCF-42AD-B75D-770168EF35BF}"/>
    <cellStyle name="SAPBEXfilterText" xfId="95" xr:uid="{CAA0EFBD-F343-452B-B636-2B03DD994D35}"/>
    <cellStyle name="SAPBEXfilterText 2" xfId="96" xr:uid="{355AD369-4794-444F-A5D6-D4CDB0DDAC51}"/>
    <cellStyle name="SAPBEXformats" xfId="97" xr:uid="{2E9267A6-A3F0-482C-9E93-F7DB71B99D2B}"/>
    <cellStyle name="SAPBEXformats 2" xfId="139" xr:uid="{DCA5BDC8-8FC3-4F6F-8B8F-5E89E334122F}"/>
    <cellStyle name="SAPBEXformats 3" xfId="150" xr:uid="{D8DAADA7-7F92-43B0-B88A-F48771545192}"/>
    <cellStyle name="SAPBEXheaderItem" xfId="98" xr:uid="{A0B01F28-F1CF-402D-84B6-C8F59C7F7790}"/>
    <cellStyle name="SAPBEXheaderItem 2" xfId="99" xr:uid="{EED43B14-1C69-4D1B-9004-E4F296B30812}"/>
    <cellStyle name="SAPBEXheaderText" xfId="100" xr:uid="{16FA381C-30AE-44F5-81C5-C881D70E5599}"/>
    <cellStyle name="SAPBEXheaderText 2" xfId="101" xr:uid="{00B4EFB7-F230-43FA-BB54-108416E9962D}"/>
    <cellStyle name="SAPBEXHLevel0" xfId="102" xr:uid="{D2C9BE9A-346B-44D8-AD6E-5F9F35D68404}"/>
    <cellStyle name="SAPBEXHLevel0 2" xfId="103" xr:uid="{0993AA59-4886-4509-A7BB-8D97EAD9A6A4}"/>
    <cellStyle name="SAPBEXHLevel0 3" xfId="140" xr:uid="{B1AF5DDB-7A76-450E-BF29-6FF43F15E830}"/>
    <cellStyle name="SAPBEXHLevel0 4" xfId="153" xr:uid="{30E5A8B5-0406-4433-ABC6-2C4365550B2E}"/>
    <cellStyle name="SAPBEXHLevel0X" xfId="104" xr:uid="{03EA2032-5CBF-4449-B5C1-1405D091B455}"/>
    <cellStyle name="SAPBEXHLevel1" xfId="105" xr:uid="{5C143E6F-D1BF-4088-A02B-E2D4F04A1DE4}"/>
    <cellStyle name="SAPBEXHLevel1 2" xfId="106" xr:uid="{D27FE11A-EB7C-4D1E-89F7-04EA34E9EF29}"/>
    <cellStyle name="SAPBEXHLevel1 3" xfId="141" xr:uid="{D912B347-5B61-4DB3-BCA5-D2ED4D0BEDD6}"/>
    <cellStyle name="SAPBEXHLevel1 4" xfId="155" xr:uid="{F24AF41E-CBE9-44E1-9116-F9070176C419}"/>
    <cellStyle name="SAPBEXHLevel1X" xfId="107" xr:uid="{740726CF-85DE-4865-83E1-06FC5148688B}"/>
    <cellStyle name="SAPBEXHLevel2" xfId="108" xr:uid="{8476D819-1C81-4235-BAD8-9720F2678A1C}"/>
    <cellStyle name="SAPBEXHLevel2 2" xfId="109" xr:uid="{3653E530-DB8C-4DE8-9E32-7A76590230A4}"/>
    <cellStyle name="SAPBEXHLevel2 3" xfId="142" xr:uid="{6C1350B1-DF65-4CB4-9C4D-9D9764AD3A3E}"/>
    <cellStyle name="SAPBEXHLevel2 4" xfId="156" xr:uid="{3C212C78-63CE-4531-A2D9-85B876466F76}"/>
    <cellStyle name="SAPBEXHLevel2X" xfId="110" xr:uid="{0A4523A8-7B9A-4D96-B9AF-9A07BA51B3EE}"/>
    <cellStyle name="SAPBEXHLevel3" xfId="111" xr:uid="{F933B3BE-2B5C-4924-BCEA-AD93DFF6D22F}"/>
    <cellStyle name="SAPBEXHLevel3 2" xfId="112" xr:uid="{032363B1-1967-400E-9568-3BD317FD9A20}"/>
    <cellStyle name="SAPBEXHLevel3 3" xfId="158" xr:uid="{A62D52BB-7543-4291-BF65-BF80C8A05212}"/>
    <cellStyle name="SAPBEXHLevel3X" xfId="113" xr:uid="{CDAC6BBC-D2C2-4688-8473-4E73EEBAEDDB}"/>
    <cellStyle name="SAPBEXinputData" xfId="114" xr:uid="{C3EF8FA9-6DE0-4803-AF1F-C5B764B0CE24}"/>
    <cellStyle name="SAPBEXItemHeader" xfId="115" xr:uid="{7F1E88C2-E0A7-40D2-BB98-A690A16C28EB}"/>
    <cellStyle name="SAPBEXresData" xfId="116" xr:uid="{CE01ECCE-2605-4172-BB12-69D7E636A140}"/>
    <cellStyle name="SAPBEXresDataEmph" xfId="117" xr:uid="{BD7477E4-D925-40D7-BCBD-1BED093841A2}"/>
    <cellStyle name="SAPBEXresDataEmph 2" xfId="118" xr:uid="{983E2988-7E5E-4AFD-9BE9-2A0BCAE902D9}"/>
    <cellStyle name="SAPBEXresItem" xfId="119" xr:uid="{FBD12F97-DD79-463A-94F9-91548DD1B3A9}"/>
    <cellStyle name="SAPBEXresItemX" xfId="120" xr:uid="{3FE98EBB-1B20-4994-AE8F-FEDC5D69D898}"/>
    <cellStyle name="SAPBEXstdData" xfId="121" xr:uid="{738943A5-26C9-4955-8BA0-E33638E9DCE8}"/>
    <cellStyle name="SAPBEXstdData 2" xfId="143" xr:uid="{4560DA2E-4F6E-4BF6-9B3A-DE515AE4B4CC}"/>
    <cellStyle name="SAPBEXstdData 3" xfId="154" xr:uid="{01A9B7BB-8425-4C0C-84D5-256A6A9CD02D}"/>
    <cellStyle name="SAPBEXstdDataEmph" xfId="122" xr:uid="{5B0CF3F8-C254-45EA-8882-A37D52A6EDCE}"/>
    <cellStyle name="SAPBEXstdItem" xfId="123" xr:uid="{63200C01-758B-4250-96F7-94F78C1AAC07}"/>
    <cellStyle name="SAPBEXstdItem 2" xfId="124" xr:uid="{6D489DFC-D418-406E-BDEF-F84334AEA965}"/>
    <cellStyle name="SAPBEXstdItem 3" xfId="138" xr:uid="{53E0E624-5A11-43E1-B38F-F32E1021DB13}"/>
    <cellStyle name="SAPBEXstdItem 4" xfId="149" xr:uid="{3C5AD7B5-C581-4D88-91D5-6EA5CB506E0B}"/>
    <cellStyle name="SAPBEXstdItemX" xfId="125" xr:uid="{D375781A-59E2-4AD3-A028-D24808BDD152}"/>
    <cellStyle name="SAPBEXtitle" xfId="126" xr:uid="{4770C01E-6021-4A95-9877-2DED4023DA15}"/>
    <cellStyle name="SAPBEXtitle 2" xfId="127" xr:uid="{B651C5C9-A51C-41F6-A00A-91AE4E1318D6}"/>
    <cellStyle name="SAPBEXunassignedItem" xfId="128" xr:uid="{C13251B4-6FA7-4CCD-AAFF-31F055B16532}"/>
    <cellStyle name="SAPBEXunassignedItem 2" xfId="129" xr:uid="{05C91D84-F5B5-4947-87B9-056696DFD422}"/>
    <cellStyle name="SAPBEXundefined" xfId="130" xr:uid="{A796C0C4-1BD4-4CBD-B991-D7AE25F56A45}"/>
    <cellStyle name="Sheet Title" xfId="131" xr:uid="{0D4A15BA-F67C-4B1E-97F4-DB99CAE08A7C}"/>
    <cellStyle name="Total 2" xfId="132" xr:uid="{724F44C3-1BEA-434B-9743-28B0EE3E7628}"/>
    <cellStyle name="Warning Text 2" xfId="133" xr:uid="{CB6A429C-6F24-47AC-B7C9-60BFBAE1E58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8</xdr:row>
      <xdr:rowOff>0</xdr:rowOff>
    </xdr:from>
    <xdr:to>
      <xdr:col>8</xdr:col>
      <xdr:colOff>952500</xdr:colOff>
      <xdr:row>18</xdr:row>
      <xdr:rowOff>142875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E1AD33B5-A144-4F5F-9CA2-4388464274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695450"/>
          <a:ext cx="33242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0</xdr:colOff>
      <xdr:row>0</xdr:row>
      <xdr:rowOff>0</xdr:rowOff>
    </xdr:from>
    <xdr:to>
      <xdr:col>4</xdr:col>
      <xdr:colOff>0</xdr:colOff>
      <xdr:row>0</xdr:row>
      <xdr:rowOff>238125</xdr:rowOff>
    </xdr:to>
    <xdr:pic macro="DesignIconClicked">
      <xdr:nvPicPr>
        <xdr:cNvPr id="3" name="BExF3B2VMG92CNTD5CBKZAMBGBEQ" descr="infofield_prev" hidden="1">
          <a:extLst>
            <a:ext uri="{FF2B5EF4-FFF2-40B4-BE49-F238E27FC236}">
              <a16:creationId xmlns:a16="http://schemas.microsoft.com/office/drawing/2014/main" id="{810F7639-7BC9-4A2A-9D30-277353866D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5</xdr:row>
      <xdr:rowOff>0</xdr:rowOff>
    </xdr:from>
    <xdr:to>
      <xdr:col>12</xdr:col>
      <xdr:colOff>1076325</xdr:colOff>
      <xdr:row>33</xdr:row>
      <xdr:rowOff>142875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7B531878-8B77-4527-81FB-4A0394E256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047750"/>
          <a:ext cx="328612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0</xdr:colOff>
      <xdr:row>0</xdr:row>
      <xdr:rowOff>0</xdr:rowOff>
    </xdr:from>
    <xdr:to>
      <xdr:col>4</xdr:col>
      <xdr:colOff>0</xdr:colOff>
      <xdr:row>0</xdr:row>
      <xdr:rowOff>238125</xdr:rowOff>
    </xdr:to>
    <xdr:pic macro="DesignIconClicked">
      <xdr:nvPicPr>
        <xdr:cNvPr id="3" name="BExF3B2VMG92CNTD5CBKZAMBGBEQ" descr="infofield_prev" hidden="1">
          <a:extLst>
            <a:ext uri="{FF2B5EF4-FFF2-40B4-BE49-F238E27FC236}">
              <a16:creationId xmlns:a16="http://schemas.microsoft.com/office/drawing/2014/main" id="{74BB6474-3D2A-486F-8D07-F871DA787E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1076325</xdr:colOff>
      <xdr:row>15</xdr:row>
      <xdr:rowOff>171450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67FC9F51-C219-4468-BE73-CF78203E51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8963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971550</xdr:colOff>
      <xdr:row>9</xdr:row>
      <xdr:rowOff>171450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FF08B56A-9EB6-477B-BCF9-93EC9B4B0D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9001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1228725</xdr:colOff>
      <xdr:row>108</xdr:row>
      <xdr:rowOff>161925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6465A0F2-56D5-41D5-A5BE-76EFE0F9A9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9572625" cy="1960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1038225</xdr:colOff>
      <xdr:row>15</xdr:row>
      <xdr:rowOff>123825</xdr:rowOff>
    </xdr:to>
    <xdr:pic macro="[2]!DesignIconClicked">
      <xdr:nvPicPr>
        <xdr:cNvPr id="301887" name="BExVTD2LQW6EB0J2VW5DOCCET5U4" hidden="1">
          <a:extLst>
            <a:ext uri="{FF2B5EF4-FFF2-40B4-BE49-F238E27FC236}">
              <a16:creationId xmlns:a16="http://schemas.microsoft.com/office/drawing/2014/main" id="{BB51F139-17FC-4797-8215-61A36B1CDE0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9077325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1</xdr:row>
      <xdr:rowOff>123825</xdr:rowOff>
    </xdr:to>
    <xdr:pic macro="[2]!DesignIconClicked">
      <xdr:nvPicPr>
        <xdr:cNvPr id="307245" name="BExMRB28LR75W0CLAIEWTP8PBPVK" hidden="1">
          <a:extLst>
            <a:ext uri="{FF2B5EF4-FFF2-40B4-BE49-F238E27FC236}">
              <a16:creationId xmlns:a16="http://schemas.microsoft.com/office/drawing/2014/main" id="{22BF7279-EF69-1285-4343-3E2F467D2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AGODA\Prora&#269;un\P%20LA%20N%20I%20R%20A%20NJ%20E%202026.-2028\3.%20Nakon%20Uputa\Op&#263;i%20dio\Izvje&#353;taji%20SAP%202%20novo%20KON\PONN02PR%20Plan%20prihoda.xls" TargetMode="External"/><Relationship Id="rId1" Type="http://schemas.openxmlformats.org/officeDocument/2006/relationships/externalLinkPath" Target="/P%20LA%20N%20I%20R%20A%20NJ%20E%202026.-2028/3.%20Nakon%20Uputa/Op&#263;i%20dio/Izvje&#353;taji%20SAP%202%20novo%20KON/PONN02PR%20Plan%20priho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PBEXqueriesDefunct"/>
      <sheetName val="SAPBEXfiltersDefunct"/>
      <sheetName val="BExRepositorySheet"/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#/7</v>
          </cell>
          <cell r="B2" t="str">
            <v>Nije dodijeljeno/7</v>
          </cell>
          <cell r="C2" t="str">
            <v>#/71</v>
          </cell>
          <cell r="D2" t="str">
            <v>Nije dodijeljeno/71</v>
          </cell>
        </row>
        <row r="3">
          <cell r="A3" t="str">
            <v>DRRH/6</v>
          </cell>
          <cell r="B3" t="str">
            <v>Prihodi poslovanja</v>
          </cell>
          <cell r="C3" t="str">
            <v>DRRH/#</v>
          </cell>
          <cell r="D3" t="str">
            <v/>
          </cell>
        </row>
        <row r="4">
          <cell r="A4" t="str">
            <v>DRRH/6</v>
          </cell>
          <cell r="B4" t="str">
            <v>Prihodi poslovanja</v>
          </cell>
          <cell r="C4" t="str">
            <v>DRRH/61</v>
          </cell>
          <cell r="D4" t="str">
            <v>Prihodi od poreza</v>
          </cell>
        </row>
        <row r="5">
          <cell r="A5" t="str">
            <v>DRRH/6</v>
          </cell>
          <cell r="B5" t="str">
            <v>Prihodi poslovanja</v>
          </cell>
          <cell r="C5" t="str">
            <v>DRRH/62</v>
          </cell>
          <cell r="D5" t="str">
            <v>Doprinosi</v>
          </cell>
        </row>
        <row r="6">
          <cell r="A6" t="str">
            <v>DRRH/6</v>
          </cell>
          <cell r="B6" t="str">
            <v>Prihodi poslovanja</v>
          </cell>
          <cell r="C6" t="str">
            <v>DRRH/63</v>
          </cell>
          <cell r="D6" t="str">
            <v>Pomoći iz inozemstva i od subjekata unutar općeg proračuna</v>
          </cell>
        </row>
        <row r="7">
          <cell r="A7" t="str">
            <v>DRRH/6</v>
          </cell>
          <cell r="B7" t="str">
            <v>Prihodi poslovanja</v>
          </cell>
          <cell r="C7" t="str">
            <v>DRRH/64</v>
          </cell>
          <cell r="D7" t="str">
            <v>Prihodi od imovine</v>
          </cell>
        </row>
        <row r="8">
          <cell r="A8" t="str">
            <v>DRRH/6</v>
          </cell>
          <cell r="B8" t="str">
            <v>Prihodi poslovanja</v>
          </cell>
          <cell r="C8" t="str">
            <v>DRRH/65</v>
          </cell>
          <cell r="D8" t="str">
            <v>Prihodi od upravnih i administrativnih pristojbi, pristojbi po posebnim propisima i naknada</v>
          </cell>
        </row>
        <row r="9">
          <cell r="A9" t="str">
            <v>DRRH/6</v>
          </cell>
          <cell r="B9" t="str">
            <v>Prihodi poslovanja</v>
          </cell>
          <cell r="C9" t="str">
            <v>DRRH/66</v>
          </cell>
          <cell r="D9" t="str">
            <v>Prihodi od prodaje proizvoda i robe te pruženih usluga, prihodi od donacija te povrati po protestiranim jamstvima</v>
          </cell>
        </row>
        <row r="10">
          <cell r="A10" t="str">
            <v>DRRH/6</v>
          </cell>
          <cell r="B10" t="str">
            <v>Prihodi poslovanja</v>
          </cell>
          <cell r="C10" t="str">
            <v>DRRH/67</v>
          </cell>
          <cell r="D10" t="str">
            <v>Prihodi iz nadležnog proračuna i od HZZO-a temeljem ugovornih obveza</v>
          </cell>
        </row>
        <row r="11">
          <cell r="A11" t="str">
            <v>DRRH/6</v>
          </cell>
          <cell r="B11" t="str">
            <v>Prihodi poslovanja</v>
          </cell>
          <cell r="C11" t="str">
            <v>DRRH/68</v>
          </cell>
          <cell r="D11" t="str">
            <v>Kazne, upravne mjere i ostali prihodi</v>
          </cell>
        </row>
        <row r="12">
          <cell r="A12" t="str">
            <v>DRRH/6</v>
          </cell>
          <cell r="B12" t="str">
            <v>Prihodi poslovanja</v>
          </cell>
          <cell r="C12" t="str">
            <v>DRRH/69</v>
          </cell>
          <cell r="D12" t="str">
            <v>Raspored prihoda i prijelazni računi</v>
          </cell>
        </row>
        <row r="13">
          <cell r="A13" t="str">
            <v>DRRH/7</v>
          </cell>
          <cell r="B13" t="str">
            <v>Prihodi od prodaje nefinancijske imovine</v>
          </cell>
          <cell r="C13" t="str">
            <v>DRRH/#</v>
          </cell>
          <cell r="D13" t="str">
            <v/>
          </cell>
        </row>
        <row r="14">
          <cell r="A14" t="str">
            <v>DRRH/7</v>
          </cell>
          <cell r="B14" t="str">
            <v>Prihodi od prodaje nefinancijske imovine</v>
          </cell>
          <cell r="C14" t="str">
            <v>DRRH/71</v>
          </cell>
          <cell r="D14" t="str">
            <v>Prihodi od prodaje neproizvedene dugotrajne imovine</v>
          </cell>
        </row>
        <row r="15">
          <cell r="A15" t="str">
            <v>DRRH/7</v>
          </cell>
          <cell r="B15" t="str">
            <v>Prihodi od prodaje nefinancijske imovine</v>
          </cell>
          <cell r="C15" t="str">
            <v>DRRH/72</v>
          </cell>
          <cell r="D15" t="str">
            <v>Prihodi od prodaje proizvedene dugotrajne imovine</v>
          </cell>
        </row>
        <row r="16">
          <cell r="A16" t="str">
            <v>DRRH/7</v>
          </cell>
          <cell r="B16" t="str">
            <v>Prihodi od prodaje nefinancijske imovine</v>
          </cell>
          <cell r="C16" t="str">
            <v>DRRH/73</v>
          </cell>
          <cell r="D16" t="str">
            <v>Prihodi od prodaje plemenitih metala i ostalih pohranjenih vrijednosti</v>
          </cell>
        </row>
        <row r="17">
          <cell r="A17" t="str">
            <v>DRRH/7</v>
          </cell>
          <cell r="B17" t="str">
            <v>Prihodi od prodaje nefinancijske imovine</v>
          </cell>
          <cell r="C17" t="str">
            <v>DRRH/74</v>
          </cell>
          <cell r="D17" t="str">
            <v>Prihodi od prodaje proizvedene kratkotrajne imovine</v>
          </cell>
        </row>
        <row r="18">
          <cell r="A18" t="str">
            <v>DRRH/7</v>
          </cell>
          <cell r="B18" t="str">
            <v>Prihodi od prodaje nefinancijske imovine</v>
          </cell>
          <cell r="C18" t="str">
            <v>DRRH/79</v>
          </cell>
          <cell r="D18" t="str">
            <v>Raspored prihoda</v>
          </cell>
        </row>
      </sheetData>
      <sheetData sheetId="5">
        <row r="3">
          <cell r="B3">
            <v>29446628</v>
          </cell>
          <cell r="C3">
            <v>46649982</v>
          </cell>
          <cell r="D3">
            <v>36354701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AF2F-96AE-4475-95A5-1DE9F0C060A8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D94C-498E-4888-992F-7125DF5037CE}">
  <sheetPr codeName="Sheet2"/>
  <dimension ref="A1:Z129"/>
  <sheetViews>
    <sheetView tabSelected="1" zoomScale="85" zoomScaleNormal="85" workbookViewId="0">
      <selection activeCell="B30" sqref="B30"/>
    </sheetView>
  </sheetViews>
  <sheetFormatPr defaultColWidth="12.5" defaultRowHeight="15" customHeight="1"/>
  <cols>
    <col min="1" max="1" width="51.83203125" style="25" customWidth="1"/>
    <col min="2" max="2" width="23.33203125" style="34" customWidth="1"/>
    <col min="3" max="3" width="22.83203125" style="34" customWidth="1"/>
    <col min="4" max="4" width="22.5" style="34" customWidth="1"/>
    <col min="5" max="5" width="20.33203125" style="8" customWidth="1"/>
    <col min="6" max="7" width="19.5" style="4" bestFit="1" customWidth="1"/>
    <col min="8" max="8" width="5.33203125" style="4" bestFit="1" customWidth="1"/>
    <col min="9" max="9" width="19.5" style="4" bestFit="1" customWidth="1"/>
    <col min="10" max="10" width="5.83203125" style="4" bestFit="1" customWidth="1"/>
    <col min="11" max="11" width="19.5" style="4" bestFit="1" customWidth="1"/>
    <col min="12" max="12" width="5.33203125" style="4" bestFit="1" customWidth="1"/>
    <col min="13" max="13" width="18.6640625" style="4" bestFit="1" customWidth="1"/>
    <col min="14" max="26" width="12.5" style="4" customWidth="1"/>
    <col min="27" max="16384" width="12.5" style="8"/>
  </cols>
  <sheetData>
    <row r="1" spans="1:26" ht="45" customHeight="1">
      <c r="A1" s="189" t="str">
        <f>CONCATENATE('Tekst varijable'!A2, " ", UPPER('Tekst varijable'!A1))</f>
        <v>16005 DRŽAVNI ZAVOD ZA STATISTIKU</v>
      </c>
      <c r="B1" s="189"/>
      <c r="C1" s="189"/>
      <c r="D1" s="189"/>
    </row>
    <row r="3" spans="1:26" ht="43.5" customHeight="1">
      <c r="A3" s="188" t="str">
        <f xml:space="preserve"> UPPER("Financijski plan za "&amp; LEFT(RIGHT(B10,5),5) &amp; " godinu i projekcije za "&amp; LEFT(RIGHT(C10,5),5) &amp;" i " &amp; LEFT(RIGHT(D10,5),5) &amp;"  godinu")</f>
        <v>FINANCIJSKI PLAN ZA 2026. GODINU I PROJEKCIJE ZA 2027. I 2028.  GODINU</v>
      </c>
      <c r="B3" s="188"/>
      <c r="C3" s="188"/>
      <c r="D3" s="188"/>
    </row>
    <row r="4" spans="1:26" s="7" customFormat="1" ht="12.75" customHeight="1">
      <c r="A4" s="11"/>
      <c r="B4" s="35"/>
      <c r="C4" s="35"/>
      <c r="D4" s="35"/>
    </row>
    <row r="5" spans="1:26" s="6" customFormat="1" ht="15" customHeight="1">
      <c r="A5" s="190" t="s">
        <v>10</v>
      </c>
      <c r="B5" s="190"/>
      <c r="C5" s="190"/>
      <c r="D5" s="19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6" customFormat="1" ht="9" customHeight="1">
      <c r="A6" s="7"/>
      <c r="B6" s="34"/>
      <c r="C6" s="34"/>
      <c r="D6" s="3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10" customFormat="1" ht="12" customHeight="1">
      <c r="A7" s="31"/>
      <c r="B7" s="36"/>
      <c r="C7" s="36"/>
      <c r="D7" s="3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13" customFormat="1" ht="18" customHeight="1">
      <c r="A8" s="191" t="s">
        <v>18</v>
      </c>
      <c r="B8" s="191"/>
      <c r="C8" s="191"/>
      <c r="D8" s="19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3" customFormat="1" ht="6.75" customHeight="1">
      <c r="A9" s="8"/>
      <c r="B9" s="37"/>
      <c r="C9" s="37"/>
      <c r="D9" s="3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16" customFormat="1" ht="32.25" customHeight="1">
      <c r="A10" s="40"/>
      <c r="B10" s="41" t="str">
        <f>CONCATENATE("Plan za ", MID('BW upit'!E2,14,5))</f>
        <v>Plan za 2026.</v>
      </c>
      <c r="C10" s="41" t="str">
        <f>CONCATENATE("Projekcija za ",MID('BW upit'!F2,26,5))</f>
        <v>Projekcija za 2027.</v>
      </c>
      <c r="D10" s="41" t="str">
        <f>CONCATENATE("Projekcija za ",MID('BW upit'!G2,26,5))</f>
        <v>Projekcija za 2028.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7" customFormat="1">
      <c r="A11" s="42">
        <v>1</v>
      </c>
      <c r="B11" s="43">
        <v>2</v>
      </c>
      <c r="C11" s="43">
        <v>3</v>
      </c>
      <c r="D11" s="43">
        <v>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s="5" customFormat="1" ht="18" customHeight="1">
      <c r="A12" s="44" t="s">
        <v>2</v>
      </c>
      <c r="B12" s="45">
        <f>'BW upit'!E4</f>
        <v>29446628</v>
      </c>
      <c r="C12" s="45">
        <f>'BW upit'!F4</f>
        <v>46649982</v>
      </c>
      <c r="D12" s="45">
        <f>'BW upit'!G4</f>
        <v>36354701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0"/>
      <c r="Y12" s="20"/>
      <c r="Z12" s="20"/>
    </row>
    <row r="13" spans="1:26" s="5" customFormat="1" ht="28.5">
      <c r="A13" s="44" t="s">
        <v>3</v>
      </c>
      <c r="B13" s="45">
        <f>'BW upit'!E5</f>
        <v>0</v>
      </c>
      <c r="C13" s="45">
        <f>'BW upit'!F5</f>
        <v>0</v>
      </c>
      <c r="D13" s="45">
        <f>'BW upit'!G5</f>
        <v>0</v>
      </c>
      <c r="E13" s="20"/>
      <c r="F13" s="21"/>
      <c r="G13" s="21"/>
      <c r="H13" s="21"/>
      <c r="I13" s="21"/>
      <c r="J13" s="21"/>
      <c r="K13" s="21"/>
      <c r="L13" s="21"/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>
      <c r="A14" s="44" t="s">
        <v>4</v>
      </c>
      <c r="B14" s="45">
        <f>'BW upit'!E6</f>
        <v>29446628</v>
      </c>
      <c r="C14" s="45">
        <f>'BW upit'!F6</f>
        <v>46649982</v>
      </c>
      <c r="D14" s="45">
        <f>'BW upit'!G6</f>
        <v>36354701</v>
      </c>
      <c r="E14" s="20"/>
      <c r="F14" s="22"/>
      <c r="G14" s="22"/>
      <c r="H14" s="22"/>
      <c r="I14" s="22"/>
      <c r="J14" s="22"/>
      <c r="K14" s="22"/>
      <c r="L14" s="22"/>
      <c r="M14" s="22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5" customFormat="1" ht="18" customHeight="1">
      <c r="A15" s="44" t="s">
        <v>5</v>
      </c>
      <c r="B15" s="45">
        <f>'BW upit'!E7</f>
        <v>26724844</v>
      </c>
      <c r="C15" s="45">
        <f>'BW upit'!F7</f>
        <v>26486621</v>
      </c>
      <c r="D15" s="45">
        <f>'BW upit'!G7</f>
        <v>27492648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5" customFormat="1" ht="28.5">
      <c r="A16" s="44" t="s">
        <v>11</v>
      </c>
      <c r="B16" s="45">
        <f>'BW upit'!E8</f>
        <v>2777925</v>
      </c>
      <c r="C16" s="45">
        <f>'BW upit'!F8</f>
        <v>20052250</v>
      </c>
      <c r="D16" s="45">
        <f>'BW upit'!G8</f>
        <v>8774104</v>
      </c>
      <c r="E16" s="19"/>
      <c r="F16" s="22"/>
      <c r="G16" s="22"/>
      <c r="H16" s="22"/>
      <c r="I16" s="22"/>
      <c r="J16" s="22"/>
      <c r="K16" s="22"/>
      <c r="L16" s="22"/>
      <c r="M16" s="22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s="5" customFormat="1">
      <c r="A17" s="44" t="s">
        <v>6</v>
      </c>
      <c r="B17" s="45">
        <f>'BW upit'!E9</f>
        <v>29502769</v>
      </c>
      <c r="C17" s="45">
        <f>'BW upit'!F9</f>
        <v>46538871</v>
      </c>
      <c r="D17" s="45">
        <f>'BW upit'!G9</f>
        <v>36266752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0"/>
      <c r="Y17" s="20"/>
      <c r="Z17" s="20"/>
    </row>
    <row r="18" spans="1:26" s="5" customFormat="1" ht="18" customHeight="1">
      <c r="A18" s="46" t="s">
        <v>12</v>
      </c>
      <c r="B18" s="45">
        <f>'BW upit'!E10</f>
        <v>-56141</v>
      </c>
      <c r="C18" s="45">
        <f>'BW upit'!F10</f>
        <v>111111</v>
      </c>
      <c r="D18" s="45">
        <f>'BW upit'!G10</f>
        <v>87949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6" customFormat="1" ht="14.25" customHeight="1">
      <c r="A19" s="25"/>
      <c r="B19" s="34"/>
      <c r="C19" s="34"/>
      <c r="D19" s="34"/>
      <c r="E19" s="2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6" customFormat="1" ht="18.75" customHeight="1">
      <c r="A20" s="192" t="s">
        <v>19</v>
      </c>
      <c r="B20" s="192"/>
      <c r="C20" s="192"/>
      <c r="D20" s="192"/>
      <c r="E20" s="2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6" customFormat="1" ht="6.75" customHeight="1">
      <c r="A21" s="47"/>
      <c r="B21" s="48"/>
      <c r="C21" s="48"/>
      <c r="D21" s="48"/>
      <c r="E21" s="2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16" customFormat="1" ht="32.25" customHeight="1">
      <c r="A22" s="49"/>
      <c r="B22" s="41" t="str">
        <f>B10</f>
        <v>Plan za 2026.</v>
      </c>
      <c r="C22" s="41" t="str">
        <f>C10</f>
        <v>Projekcija za 2027.</v>
      </c>
      <c r="D22" s="41" t="str">
        <f>D10</f>
        <v>Projekcija za 2028.</v>
      </c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7" customFormat="1">
      <c r="A23" s="50">
        <v>1</v>
      </c>
      <c r="B23" s="51">
        <v>2</v>
      </c>
      <c r="C23" s="51">
        <v>3</v>
      </c>
      <c r="D23" s="51">
        <v>4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s="16" customFormat="1" ht="28.5">
      <c r="A24" s="52" t="s">
        <v>7</v>
      </c>
      <c r="B24" s="45">
        <f>'BW upit'!E11</f>
        <v>0</v>
      </c>
      <c r="C24" s="45">
        <f>'BW upit'!F11</f>
        <v>0</v>
      </c>
      <c r="D24" s="45">
        <f>'BW upit'!G11</f>
        <v>0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16" customFormat="1" ht="28.5">
      <c r="A25" s="52" t="s">
        <v>8</v>
      </c>
      <c r="B25" s="45">
        <f>'BW upit'!E12</f>
        <v>0</v>
      </c>
      <c r="C25" s="45">
        <f>'BW upit'!F12</f>
        <v>0</v>
      </c>
      <c r="D25" s="45">
        <f>'BW upit'!G12</f>
        <v>0</v>
      </c>
      <c r="E25" s="19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16" customFormat="1" ht="28.5">
      <c r="A26" s="52" t="s">
        <v>15</v>
      </c>
      <c r="B26" s="45">
        <f>'BW upit'!E13</f>
        <v>753909</v>
      </c>
      <c r="C26" s="45">
        <f>'BW upit'!F13</f>
        <v>697768</v>
      </c>
      <c r="D26" s="45">
        <f>'BW upit'!G13</f>
        <v>808879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s="16" customFormat="1" ht="28.5">
      <c r="A27" s="52" t="s">
        <v>16</v>
      </c>
      <c r="B27" s="45">
        <f>'BW upit'!E14</f>
        <v>-697768</v>
      </c>
      <c r="C27" s="45">
        <f>'BW upit'!F14</f>
        <v>-808879</v>
      </c>
      <c r="D27" s="45">
        <f>'BW upit'!G14</f>
        <v>-896828</v>
      </c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5" customFormat="1" ht="18" customHeight="1">
      <c r="A28" s="52" t="s">
        <v>13</v>
      </c>
      <c r="B28" s="45">
        <f>'BW upit'!E15</f>
        <v>56141</v>
      </c>
      <c r="C28" s="45">
        <f>'BW upit'!F15</f>
        <v>-111111</v>
      </c>
      <c r="D28" s="45">
        <f>'BW upit'!G15</f>
        <v>-87949</v>
      </c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s="16" customFormat="1" ht="28.5">
      <c r="A29" s="52" t="s">
        <v>9</v>
      </c>
      <c r="B29" s="45">
        <f>'BW upit'!E16</f>
        <v>0</v>
      </c>
      <c r="C29" s="45">
        <f>'BW upit'!F16</f>
        <v>0</v>
      </c>
      <c r="D29" s="45">
        <f>'BW upit'!G16</f>
        <v>0</v>
      </c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/>
    <row r="31" spans="1:26" s="4" customFormat="1" ht="15" customHeight="1">
      <c r="B31" s="26"/>
      <c r="C31" s="26"/>
      <c r="D31" s="26"/>
    </row>
    <row r="32" spans="1:26" s="4" customFormat="1" ht="15" customHeight="1">
      <c r="B32" s="26"/>
      <c r="C32" s="26"/>
      <c r="D32" s="26"/>
    </row>
    <row r="33" spans="2:4" s="4" customFormat="1" ht="17.25" customHeight="1">
      <c r="B33" s="26"/>
      <c r="C33" s="26"/>
      <c r="D33" s="26"/>
    </row>
    <row r="34" spans="2:4" s="4" customFormat="1" ht="15" customHeight="1">
      <c r="B34" s="26"/>
      <c r="C34" s="26"/>
      <c r="D34" s="26"/>
    </row>
    <row r="35" spans="2:4" s="4" customFormat="1" ht="15" customHeight="1">
      <c r="B35" s="26"/>
      <c r="C35" s="26"/>
      <c r="D35" s="26"/>
    </row>
    <row r="36" spans="2:4" s="4" customFormat="1" ht="15" customHeight="1">
      <c r="B36" s="26"/>
      <c r="C36" s="26"/>
      <c r="D36" s="26"/>
    </row>
    <row r="37" spans="2:4" s="4" customFormat="1" ht="15" customHeight="1">
      <c r="B37" s="26"/>
      <c r="C37" s="26"/>
      <c r="D37" s="26"/>
    </row>
    <row r="38" spans="2:4" s="4" customFormat="1" ht="15" customHeight="1">
      <c r="B38" s="26"/>
      <c r="C38" s="26"/>
      <c r="D38" s="26"/>
    </row>
    <row r="39" spans="2:4" s="4" customFormat="1" ht="15" customHeight="1">
      <c r="B39" s="26"/>
      <c r="C39" s="26"/>
      <c r="D39" s="26"/>
    </row>
    <row r="40" spans="2:4" s="4" customFormat="1" ht="15" customHeight="1">
      <c r="B40" s="26"/>
      <c r="C40" s="26"/>
      <c r="D40" s="26"/>
    </row>
    <row r="41" spans="2:4" s="4" customFormat="1" ht="15" customHeight="1">
      <c r="B41" s="26"/>
      <c r="C41" s="26"/>
      <c r="D41" s="26"/>
    </row>
    <row r="42" spans="2:4" s="4" customFormat="1" ht="15" customHeight="1">
      <c r="B42" s="26"/>
      <c r="C42" s="26"/>
      <c r="D42" s="26"/>
    </row>
    <row r="43" spans="2:4" s="4" customFormat="1" ht="15" customHeight="1">
      <c r="B43" s="26"/>
      <c r="C43" s="26"/>
      <c r="D43" s="26"/>
    </row>
    <row r="44" spans="2:4" s="4" customFormat="1" ht="15" customHeight="1">
      <c r="B44" s="26"/>
      <c r="C44" s="26"/>
      <c r="D44" s="26"/>
    </row>
    <row r="45" spans="2:4" s="4" customFormat="1" ht="15" customHeight="1">
      <c r="B45" s="26"/>
      <c r="C45" s="26"/>
      <c r="D45" s="26"/>
    </row>
    <row r="46" spans="2:4" s="4" customFormat="1" ht="15" customHeight="1">
      <c r="B46" s="26"/>
      <c r="C46" s="26"/>
      <c r="D46" s="26"/>
    </row>
    <row r="47" spans="2:4" s="4" customFormat="1" ht="15" customHeight="1">
      <c r="B47" s="26"/>
      <c r="C47" s="26"/>
      <c r="D47" s="26"/>
    </row>
    <row r="48" spans="2:4" s="4" customFormat="1" ht="15" customHeight="1">
      <c r="B48" s="26"/>
      <c r="C48" s="26"/>
      <c r="D48" s="26"/>
    </row>
    <row r="49" spans="2:4" s="4" customFormat="1" ht="15" customHeight="1">
      <c r="B49" s="26"/>
      <c r="C49" s="26"/>
      <c r="D49" s="26"/>
    </row>
    <row r="50" spans="2:4" s="4" customFormat="1" ht="15" customHeight="1">
      <c r="B50" s="26"/>
      <c r="C50" s="26"/>
      <c r="D50" s="26"/>
    </row>
    <row r="51" spans="2:4" s="4" customFormat="1" ht="15" customHeight="1">
      <c r="B51" s="26"/>
      <c r="C51" s="26"/>
      <c r="D51" s="26"/>
    </row>
    <row r="52" spans="2:4" s="4" customFormat="1" ht="15" customHeight="1">
      <c r="B52" s="26"/>
      <c r="C52" s="26"/>
      <c r="D52" s="26"/>
    </row>
    <row r="53" spans="2:4" s="4" customFormat="1" ht="15" customHeight="1">
      <c r="B53" s="26"/>
      <c r="C53" s="26"/>
      <c r="D53" s="26"/>
    </row>
    <row r="54" spans="2:4" s="4" customFormat="1" ht="15" customHeight="1">
      <c r="B54" s="26"/>
      <c r="C54" s="26"/>
      <c r="D54" s="26"/>
    </row>
    <row r="55" spans="2:4" s="4" customFormat="1" ht="15" customHeight="1">
      <c r="B55" s="26"/>
      <c r="C55" s="26"/>
      <c r="D55" s="26"/>
    </row>
    <row r="56" spans="2:4" s="4" customFormat="1" ht="15" customHeight="1">
      <c r="B56" s="26"/>
      <c r="C56" s="26"/>
      <c r="D56" s="26"/>
    </row>
    <row r="57" spans="2:4" s="4" customFormat="1" ht="15" customHeight="1">
      <c r="B57" s="26"/>
      <c r="C57" s="26"/>
      <c r="D57" s="26"/>
    </row>
    <row r="58" spans="2:4" s="4" customFormat="1" ht="15" customHeight="1">
      <c r="B58" s="26"/>
      <c r="C58" s="26"/>
      <c r="D58" s="26"/>
    </row>
    <row r="59" spans="2:4" s="4" customFormat="1" ht="15" customHeight="1">
      <c r="B59" s="26"/>
      <c r="C59" s="26"/>
      <c r="D59" s="26"/>
    </row>
    <row r="60" spans="2:4" s="4" customFormat="1" ht="15" customHeight="1">
      <c r="B60" s="26"/>
      <c r="C60" s="26"/>
      <c r="D60" s="26"/>
    </row>
    <row r="61" spans="2:4" s="4" customFormat="1" ht="15" customHeight="1">
      <c r="B61" s="26"/>
      <c r="C61" s="26"/>
      <c r="D61" s="26"/>
    </row>
    <row r="62" spans="2:4" s="4" customFormat="1" ht="15" customHeight="1">
      <c r="B62" s="26"/>
      <c r="C62" s="26"/>
      <c r="D62" s="26"/>
    </row>
    <row r="63" spans="2:4" s="4" customFormat="1" ht="15" customHeight="1">
      <c r="B63" s="26"/>
      <c r="C63" s="26"/>
      <c r="D63" s="26"/>
    </row>
    <row r="64" spans="2:4" s="4" customFormat="1" ht="15" customHeight="1">
      <c r="B64" s="26"/>
      <c r="C64" s="26"/>
      <c r="D64" s="26"/>
    </row>
    <row r="65" spans="2:4" s="4" customFormat="1" ht="15" customHeight="1">
      <c r="B65" s="26"/>
      <c r="C65" s="26"/>
      <c r="D65" s="26"/>
    </row>
    <row r="66" spans="2:4" s="4" customFormat="1" ht="15" customHeight="1">
      <c r="B66" s="26"/>
      <c r="C66" s="26"/>
      <c r="D66" s="26"/>
    </row>
    <row r="67" spans="2:4" s="4" customFormat="1" ht="15" customHeight="1">
      <c r="B67" s="26"/>
      <c r="C67" s="26"/>
      <c r="D67" s="26"/>
    </row>
    <row r="68" spans="2:4" s="4" customFormat="1" ht="15" customHeight="1">
      <c r="B68" s="26"/>
      <c r="C68" s="26"/>
      <c r="D68" s="26"/>
    </row>
    <row r="69" spans="2:4" s="4" customFormat="1" ht="15" customHeight="1">
      <c r="B69" s="26"/>
      <c r="C69" s="26"/>
      <c r="D69" s="26"/>
    </row>
    <row r="70" spans="2:4" s="4" customFormat="1" ht="15" customHeight="1">
      <c r="B70" s="26"/>
      <c r="C70" s="26"/>
      <c r="D70" s="26"/>
    </row>
    <row r="71" spans="2:4" s="4" customFormat="1" ht="15" customHeight="1">
      <c r="B71" s="26"/>
      <c r="C71" s="26"/>
      <c r="D71" s="26"/>
    </row>
    <row r="72" spans="2:4" s="4" customFormat="1" ht="15" customHeight="1">
      <c r="B72" s="26"/>
      <c r="C72" s="26"/>
      <c r="D72" s="26"/>
    </row>
    <row r="73" spans="2:4" s="4" customFormat="1" ht="15" customHeight="1">
      <c r="B73" s="26"/>
      <c r="C73" s="26"/>
      <c r="D73" s="26"/>
    </row>
    <row r="74" spans="2:4" s="4" customFormat="1" ht="15" customHeight="1">
      <c r="B74" s="26"/>
      <c r="C74" s="26"/>
      <c r="D74" s="26"/>
    </row>
    <row r="75" spans="2:4" s="4" customFormat="1" ht="15" customHeight="1">
      <c r="B75" s="26"/>
      <c r="C75" s="26"/>
      <c r="D75" s="26"/>
    </row>
    <row r="76" spans="2:4" s="4" customFormat="1" ht="15" customHeight="1">
      <c r="B76" s="26"/>
      <c r="C76" s="26"/>
      <c r="D76" s="26"/>
    </row>
    <row r="77" spans="2:4" s="4" customFormat="1" ht="15" customHeight="1">
      <c r="B77" s="26"/>
      <c r="C77" s="26"/>
      <c r="D77" s="26"/>
    </row>
    <row r="78" spans="2:4" s="4" customFormat="1" ht="15" customHeight="1">
      <c r="B78" s="26"/>
      <c r="C78" s="26"/>
      <c r="D78" s="26"/>
    </row>
    <row r="79" spans="2:4" s="4" customFormat="1" ht="15" customHeight="1">
      <c r="B79" s="26"/>
      <c r="C79" s="26"/>
      <c r="D79" s="26"/>
    </row>
    <row r="80" spans="2:4" s="4" customFormat="1" ht="15" customHeight="1">
      <c r="B80" s="26"/>
      <c r="C80" s="26"/>
      <c r="D80" s="26"/>
    </row>
    <row r="81" spans="2:4" s="4" customFormat="1" ht="15" customHeight="1">
      <c r="B81" s="26"/>
      <c r="C81" s="26"/>
      <c r="D81" s="26"/>
    </row>
    <row r="82" spans="2:4" s="4" customFormat="1" ht="15" customHeight="1">
      <c r="B82" s="26"/>
      <c r="C82" s="26"/>
      <c r="D82" s="26"/>
    </row>
    <row r="83" spans="2:4" s="4" customFormat="1" ht="15" customHeight="1">
      <c r="B83" s="26"/>
      <c r="C83" s="26"/>
      <c r="D83" s="26"/>
    </row>
    <row r="84" spans="2:4" s="4" customFormat="1" ht="15" customHeight="1">
      <c r="B84" s="26"/>
      <c r="C84" s="26"/>
      <c r="D84" s="26"/>
    </row>
    <row r="85" spans="2:4" s="4" customFormat="1" ht="15" customHeight="1">
      <c r="B85" s="26"/>
      <c r="C85" s="26"/>
      <c r="D85" s="26"/>
    </row>
    <row r="86" spans="2:4" s="4" customFormat="1" ht="15" customHeight="1">
      <c r="B86" s="26"/>
      <c r="C86" s="26"/>
      <c r="D86" s="26"/>
    </row>
    <row r="87" spans="2:4" s="4" customFormat="1" ht="15" customHeight="1">
      <c r="B87" s="26"/>
      <c r="C87" s="26"/>
      <c r="D87" s="26"/>
    </row>
    <row r="88" spans="2:4" s="4" customFormat="1" ht="15" customHeight="1">
      <c r="B88" s="26"/>
      <c r="C88" s="26"/>
      <c r="D88" s="26"/>
    </row>
    <row r="89" spans="2:4" s="4" customFormat="1" ht="15" customHeight="1">
      <c r="B89" s="26"/>
      <c r="C89" s="26"/>
      <c r="D89" s="26"/>
    </row>
    <row r="90" spans="2:4" s="4" customFormat="1" ht="15" customHeight="1">
      <c r="B90" s="26"/>
      <c r="C90" s="26"/>
      <c r="D90" s="26"/>
    </row>
    <row r="91" spans="2:4" s="4" customFormat="1" ht="15" customHeight="1">
      <c r="B91" s="26"/>
      <c r="C91" s="26"/>
      <c r="D91" s="26"/>
    </row>
    <row r="92" spans="2:4" s="4" customFormat="1" ht="15" customHeight="1">
      <c r="B92" s="26"/>
      <c r="C92" s="26"/>
      <c r="D92" s="26"/>
    </row>
    <row r="93" spans="2:4" s="4" customFormat="1" ht="15" customHeight="1">
      <c r="B93" s="26"/>
      <c r="C93" s="26"/>
      <c r="D93" s="26"/>
    </row>
    <row r="94" spans="2:4" s="4" customFormat="1" ht="15" customHeight="1">
      <c r="B94" s="26"/>
      <c r="C94" s="26"/>
      <c r="D94" s="26"/>
    </row>
    <row r="95" spans="2:4" s="4" customFormat="1" ht="15" customHeight="1">
      <c r="B95" s="26"/>
      <c r="C95" s="26"/>
      <c r="D95" s="26"/>
    </row>
    <row r="96" spans="2:4" s="4" customFormat="1" ht="15" customHeight="1">
      <c r="B96" s="26"/>
      <c r="C96" s="26"/>
      <c r="D96" s="26"/>
    </row>
    <row r="97" spans="2:4" s="4" customFormat="1" ht="15" customHeight="1">
      <c r="B97" s="26"/>
      <c r="C97" s="26"/>
      <c r="D97" s="26"/>
    </row>
    <row r="98" spans="2:4" s="4" customFormat="1" ht="15" customHeight="1">
      <c r="B98" s="26"/>
      <c r="C98" s="26"/>
      <c r="D98" s="26"/>
    </row>
    <row r="99" spans="2:4" s="4" customFormat="1" ht="15" customHeight="1">
      <c r="B99" s="26"/>
      <c r="C99" s="26"/>
      <c r="D99" s="26"/>
    </row>
    <row r="100" spans="2:4" s="4" customFormat="1" ht="15" customHeight="1">
      <c r="B100" s="26"/>
      <c r="C100" s="26"/>
      <c r="D100" s="26"/>
    </row>
    <row r="101" spans="2:4" s="4" customFormat="1" ht="15" customHeight="1">
      <c r="B101" s="26"/>
      <c r="C101" s="26"/>
      <c r="D101" s="26"/>
    </row>
    <row r="102" spans="2:4" s="4" customFormat="1" ht="15" customHeight="1">
      <c r="B102" s="26"/>
      <c r="C102" s="26"/>
      <c r="D102" s="26"/>
    </row>
    <row r="103" spans="2:4" s="4" customFormat="1" ht="15" customHeight="1">
      <c r="B103" s="26"/>
      <c r="C103" s="26"/>
      <c r="D103" s="26"/>
    </row>
    <row r="104" spans="2:4" s="4" customFormat="1" ht="15" customHeight="1">
      <c r="B104" s="26"/>
      <c r="C104" s="26"/>
      <c r="D104" s="26"/>
    </row>
    <row r="105" spans="2:4" s="4" customFormat="1" ht="15" customHeight="1">
      <c r="B105" s="26"/>
      <c r="C105" s="26"/>
      <c r="D105" s="26"/>
    </row>
    <row r="106" spans="2:4" s="4" customFormat="1" ht="15" customHeight="1">
      <c r="B106" s="26"/>
      <c r="C106" s="26"/>
      <c r="D106" s="26"/>
    </row>
    <row r="107" spans="2:4" s="4" customFormat="1" ht="15" customHeight="1">
      <c r="B107" s="26"/>
      <c r="C107" s="26"/>
      <c r="D107" s="26"/>
    </row>
    <row r="108" spans="2:4" s="4" customFormat="1" ht="15" customHeight="1">
      <c r="B108" s="26"/>
      <c r="C108" s="26"/>
      <c r="D108" s="26"/>
    </row>
    <row r="109" spans="2:4" s="4" customFormat="1" ht="15" customHeight="1">
      <c r="B109" s="26"/>
      <c r="C109" s="26"/>
      <c r="D109" s="26"/>
    </row>
    <row r="110" spans="2:4" s="4" customFormat="1" ht="15" customHeight="1">
      <c r="B110" s="26"/>
      <c r="C110" s="26"/>
      <c r="D110" s="26"/>
    </row>
    <row r="111" spans="2:4" s="4" customFormat="1" ht="15" customHeight="1">
      <c r="B111" s="26"/>
      <c r="C111" s="26"/>
      <c r="D111" s="26"/>
    </row>
    <row r="112" spans="2:4" s="4" customFormat="1" ht="15" customHeight="1">
      <c r="B112" s="26"/>
      <c r="C112" s="26"/>
      <c r="D112" s="26"/>
    </row>
    <row r="113" spans="2:4" s="4" customFormat="1" ht="15" customHeight="1">
      <c r="B113" s="26"/>
      <c r="C113" s="26"/>
      <c r="D113" s="26"/>
    </row>
    <row r="114" spans="2:4" s="4" customFormat="1" ht="15" customHeight="1">
      <c r="B114" s="26"/>
      <c r="C114" s="26"/>
      <c r="D114" s="26"/>
    </row>
    <row r="115" spans="2:4" s="4" customFormat="1" ht="15" customHeight="1">
      <c r="B115" s="26"/>
      <c r="C115" s="26"/>
      <c r="D115" s="26"/>
    </row>
    <row r="116" spans="2:4" s="4" customFormat="1" ht="15" customHeight="1">
      <c r="B116" s="26"/>
      <c r="C116" s="26"/>
      <c r="D116" s="26"/>
    </row>
    <row r="117" spans="2:4" s="4" customFormat="1" ht="15" customHeight="1">
      <c r="B117" s="26"/>
      <c r="C117" s="26"/>
      <c r="D117" s="26"/>
    </row>
    <row r="118" spans="2:4" s="4" customFormat="1" ht="15" customHeight="1">
      <c r="B118" s="26"/>
      <c r="C118" s="26"/>
      <c r="D118" s="26"/>
    </row>
    <row r="119" spans="2:4" s="4" customFormat="1" ht="15" customHeight="1">
      <c r="B119" s="26"/>
      <c r="C119" s="26"/>
      <c r="D119" s="26"/>
    </row>
    <row r="120" spans="2:4" s="4" customFormat="1" ht="15" customHeight="1">
      <c r="B120" s="26"/>
      <c r="C120" s="26"/>
      <c r="D120" s="26"/>
    </row>
    <row r="121" spans="2:4" s="4" customFormat="1" ht="15" customHeight="1">
      <c r="B121" s="26"/>
      <c r="C121" s="26"/>
      <c r="D121" s="26"/>
    </row>
    <row r="122" spans="2:4" s="4" customFormat="1" ht="15" customHeight="1">
      <c r="B122" s="26"/>
      <c r="C122" s="26"/>
      <c r="D122" s="26"/>
    </row>
    <row r="123" spans="2:4" s="4" customFormat="1" ht="15" customHeight="1">
      <c r="B123" s="26"/>
      <c r="C123" s="26"/>
      <c r="D123" s="26"/>
    </row>
    <row r="124" spans="2:4" s="4" customFormat="1" ht="15" customHeight="1">
      <c r="B124" s="26"/>
      <c r="C124" s="26"/>
      <c r="D124" s="26"/>
    </row>
    <row r="125" spans="2:4" s="4" customFormat="1" ht="15" customHeight="1">
      <c r="B125" s="26"/>
      <c r="C125" s="26"/>
      <c r="D125" s="26"/>
    </row>
    <row r="126" spans="2:4" s="4" customFormat="1" ht="15" customHeight="1">
      <c r="B126" s="26"/>
      <c r="C126" s="26"/>
      <c r="D126" s="26"/>
    </row>
    <row r="127" spans="2:4" s="4" customFormat="1" ht="15" customHeight="1">
      <c r="B127" s="26"/>
      <c r="C127" s="26"/>
      <c r="D127" s="26"/>
    </row>
    <row r="128" spans="2:4" s="4" customFormat="1" ht="15" customHeight="1">
      <c r="B128" s="26"/>
      <c r="C128" s="26"/>
      <c r="D128" s="26"/>
    </row>
    <row r="129" spans="2:4" s="4" customFormat="1" ht="15" customHeight="1">
      <c r="B129" s="26"/>
      <c r="C129" s="26"/>
      <c r="D129" s="26"/>
    </row>
  </sheetData>
  <mergeCells count="5">
    <mergeCell ref="A3:D3"/>
    <mergeCell ref="A1:D1"/>
    <mergeCell ref="A5:D5"/>
    <mergeCell ref="A8:D8"/>
    <mergeCell ref="A20:D20"/>
  </mergeCells>
  <printOptions horizontalCentered="1"/>
  <pageMargins left="0.19685039370078741" right="0.19685039370078741" top="1.01" bottom="0.31496062992125984" header="0" footer="0.15748031496062992"/>
  <pageSetup scale="77" orientation="landscape" r:id="rId1"/>
  <headerFooter alignWithMargins="0">
    <oddHeader>&amp;L&amp;G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1664-55AE-4D31-8507-80DF93A7D7F2}">
  <sheetPr codeName="Sheet3"/>
  <dimension ref="A1:Q21"/>
  <sheetViews>
    <sheetView zoomScaleNormal="100" workbookViewId="0">
      <selection activeCell="L23" sqref="L23"/>
    </sheetView>
  </sheetViews>
  <sheetFormatPr defaultRowHeight="12.75"/>
  <cols>
    <col min="1" max="1" width="11.1640625" style="54" customWidth="1"/>
    <col min="2" max="2" width="14" style="54" bestFit="1" customWidth="1"/>
    <col min="3" max="3" width="6.6640625" style="54" customWidth="1"/>
    <col min="4" max="4" width="84" style="54" customWidth="1"/>
    <col min="5" max="5" width="67.6640625" style="54" hidden="1" customWidth="1"/>
    <col min="6" max="6" width="81.33203125" style="92" hidden="1" customWidth="1"/>
    <col min="7" max="7" width="23.5" style="54" customWidth="1"/>
    <col min="8" max="8" width="18" style="54" customWidth="1"/>
    <col min="9" max="9" width="17" style="54" customWidth="1"/>
    <col min="10" max="11" width="18" style="54" bestFit="1" customWidth="1"/>
    <col min="12" max="12" width="13.6640625" style="54" bestFit="1" customWidth="1"/>
    <col min="13" max="13" width="18" style="54" bestFit="1" customWidth="1"/>
    <col min="14" max="14" width="11" style="54" bestFit="1" customWidth="1"/>
    <col min="15" max="15" width="18" style="54" bestFit="1" customWidth="1"/>
    <col min="16" max="16" width="11" style="54" bestFit="1" customWidth="1"/>
    <col min="17" max="256" width="9.33203125" style="54"/>
    <col min="257" max="257" width="11.1640625" style="54" customWidth="1"/>
    <col min="258" max="258" width="14" style="54" bestFit="1" customWidth="1"/>
    <col min="259" max="259" width="6.6640625" style="54" customWidth="1"/>
    <col min="260" max="260" width="84" style="54" customWidth="1"/>
    <col min="261" max="262" width="0" style="54" hidden="1" customWidth="1"/>
    <col min="263" max="263" width="23.5" style="54" customWidth="1"/>
    <col min="264" max="264" width="18" style="54" customWidth="1"/>
    <col min="265" max="265" width="17" style="54" customWidth="1"/>
    <col min="266" max="267" width="18" style="54" bestFit="1" customWidth="1"/>
    <col min="268" max="268" width="13.6640625" style="54" bestFit="1" customWidth="1"/>
    <col min="269" max="269" width="18" style="54" bestFit="1" customWidth="1"/>
    <col min="270" max="270" width="11" style="54" bestFit="1" customWidth="1"/>
    <col min="271" max="271" width="18" style="54" bestFit="1" customWidth="1"/>
    <col min="272" max="272" width="11" style="54" bestFit="1" customWidth="1"/>
    <col min="273" max="512" width="9.33203125" style="54"/>
    <col min="513" max="513" width="11.1640625" style="54" customWidth="1"/>
    <col min="514" max="514" width="14" style="54" bestFit="1" customWidth="1"/>
    <col min="515" max="515" width="6.6640625" style="54" customWidth="1"/>
    <col min="516" max="516" width="84" style="54" customWidth="1"/>
    <col min="517" max="518" width="0" style="54" hidden="1" customWidth="1"/>
    <col min="519" max="519" width="23.5" style="54" customWidth="1"/>
    <col min="520" max="520" width="18" style="54" customWidth="1"/>
    <col min="521" max="521" width="17" style="54" customWidth="1"/>
    <col min="522" max="523" width="18" style="54" bestFit="1" customWidth="1"/>
    <col min="524" max="524" width="13.6640625" style="54" bestFit="1" customWidth="1"/>
    <col min="525" max="525" width="18" style="54" bestFit="1" customWidth="1"/>
    <col min="526" max="526" width="11" style="54" bestFit="1" customWidth="1"/>
    <col min="527" max="527" width="18" style="54" bestFit="1" customWidth="1"/>
    <col min="528" max="528" width="11" style="54" bestFit="1" customWidth="1"/>
    <col min="529" max="768" width="9.33203125" style="54"/>
    <col min="769" max="769" width="11.1640625" style="54" customWidth="1"/>
    <col min="770" max="770" width="14" style="54" bestFit="1" customWidth="1"/>
    <col min="771" max="771" width="6.6640625" style="54" customWidth="1"/>
    <col min="772" max="772" width="84" style="54" customWidth="1"/>
    <col min="773" max="774" width="0" style="54" hidden="1" customWidth="1"/>
    <col min="775" max="775" width="23.5" style="54" customWidth="1"/>
    <col min="776" max="776" width="18" style="54" customWidth="1"/>
    <col min="777" max="777" width="17" style="54" customWidth="1"/>
    <col min="778" max="779" width="18" style="54" bestFit="1" customWidth="1"/>
    <col min="780" max="780" width="13.6640625" style="54" bestFit="1" customWidth="1"/>
    <col min="781" max="781" width="18" style="54" bestFit="1" customWidth="1"/>
    <col min="782" max="782" width="11" style="54" bestFit="1" customWidth="1"/>
    <col min="783" max="783" width="18" style="54" bestFit="1" customWidth="1"/>
    <col min="784" max="784" width="11" style="54" bestFit="1" customWidth="1"/>
    <col min="785" max="1024" width="9.33203125" style="54"/>
    <col min="1025" max="1025" width="11.1640625" style="54" customWidth="1"/>
    <col min="1026" max="1026" width="14" style="54" bestFit="1" customWidth="1"/>
    <col min="1027" max="1027" width="6.6640625" style="54" customWidth="1"/>
    <col min="1028" max="1028" width="84" style="54" customWidth="1"/>
    <col min="1029" max="1030" width="0" style="54" hidden="1" customWidth="1"/>
    <col min="1031" max="1031" width="23.5" style="54" customWidth="1"/>
    <col min="1032" max="1032" width="18" style="54" customWidth="1"/>
    <col min="1033" max="1033" width="17" style="54" customWidth="1"/>
    <col min="1034" max="1035" width="18" style="54" bestFit="1" customWidth="1"/>
    <col min="1036" max="1036" width="13.6640625" style="54" bestFit="1" customWidth="1"/>
    <col min="1037" max="1037" width="18" style="54" bestFit="1" customWidth="1"/>
    <col min="1038" max="1038" width="11" style="54" bestFit="1" customWidth="1"/>
    <col min="1039" max="1039" width="18" style="54" bestFit="1" customWidth="1"/>
    <col min="1040" max="1040" width="11" style="54" bestFit="1" customWidth="1"/>
    <col min="1041" max="1280" width="9.33203125" style="54"/>
    <col min="1281" max="1281" width="11.1640625" style="54" customWidth="1"/>
    <col min="1282" max="1282" width="14" style="54" bestFit="1" customWidth="1"/>
    <col min="1283" max="1283" width="6.6640625" style="54" customWidth="1"/>
    <col min="1284" max="1284" width="84" style="54" customWidth="1"/>
    <col min="1285" max="1286" width="0" style="54" hidden="1" customWidth="1"/>
    <col min="1287" max="1287" width="23.5" style="54" customWidth="1"/>
    <col min="1288" max="1288" width="18" style="54" customWidth="1"/>
    <col min="1289" max="1289" width="17" style="54" customWidth="1"/>
    <col min="1290" max="1291" width="18" style="54" bestFit="1" customWidth="1"/>
    <col min="1292" max="1292" width="13.6640625" style="54" bestFit="1" customWidth="1"/>
    <col min="1293" max="1293" width="18" style="54" bestFit="1" customWidth="1"/>
    <col min="1294" max="1294" width="11" style="54" bestFit="1" customWidth="1"/>
    <col min="1295" max="1295" width="18" style="54" bestFit="1" customWidth="1"/>
    <col min="1296" max="1296" width="11" style="54" bestFit="1" customWidth="1"/>
    <col min="1297" max="1536" width="9.33203125" style="54"/>
    <col min="1537" max="1537" width="11.1640625" style="54" customWidth="1"/>
    <col min="1538" max="1538" width="14" style="54" bestFit="1" customWidth="1"/>
    <col min="1539" max="1539" width="6.6640625" style="54" customWidth="1"/>
    <col min="1540" max="1540" width="84" style="54" customWidth="1"/>
    <col min="1541" max="1542" width="0" style="54" hidden="1" customWidth="1"/>
    <col min="1543" max="1543" width="23.5" style="54" customWidth="1"/>
    <col min="1544" max="1544" width="18" style="54" customWidth="1"/>
    <col min="1545" max="1545" width="17" style="54" customWidth="1"/>
    <col min="1546" max="1547" width="18" style="54" bestFit="1" customWidth="1"/>
    <col min="1548" max="1548" width="13.6640625" style="54" bestFit="1" customWidth="1"/>
    <col min="1549" max="1549" width="18" style="54" bestFit="1" customWidth="1"/>
    <col min="1550" max="1550" width="11" style="54" bestFit="1" customWidth="1"/>
    <col min="1551" max="1551" width="18" style="54" bestFit="1" customWidth="1"/>
    <col min="1552" max="1552" width="11" style="54" bestFit="1" customWidth="1"/>
    <col min="1553" max="1792" width="9.33203125" style="54"/>
    <col min="1793" max="1793" width="11.1640625" style="54" customWidth="1"/>
    <col min="1794" max="1794" width="14" style="54" bestFit="1" customWidth="1"/>
    <col min="1795" max="1795" width="6.6640625" style="54" customWidth="1"/>
    <col min="1796" max="1796" width="84" style="54" customWidth="1"/>
    <col min="1797" max="1798" width="0" style="54" hidden="1" customWidth="1"/>
    <col min="1799" max="1799" width="23.5" style="54" customWidth="1"/>
    <col min="1800" max="1800" width="18" style="54" customWidth="1"/>
    <col min="1801" max="1801" width="17" style="54" customWidth="1"/>
    <col min="1802" max="1803" width="18" style="54" bestFit="1" customWidth="1"/>
    <col min="1804" max="1804" width="13.6640625" style="54" bestFit="1" customWidth="1"/>
    <col min="1805" max="1805" width="18" style="54" bestFit="1" customWidth="1"/>
    <col min="1806" max="1806" width="11" style="54" bestFit="1" customWidth="1"/>
    <col min="1807" max="1807" width="18" style="54" bestFit="1" customWidth="1"/>
    <col min="1808" max="1808" width="11" style="54" bestFit="1" customWidth="1"/>
    <col min="1809" max="2048" width="9.33203125" style="54"/>
    <col min="2049" max="2049" width="11.1640625" style="54" customWidth="1"/>
    <col min="2050" max="2050" width="14" style="54" bestFit="1" customWidth="1"/>
    <col min="2051" max="2051" width="6.6640625" style="54" customWidth="1"/>
    <col min="2052" max="2052" width="84" style="54" customWidth="1"/>
    <col min="2053" max="2054" width="0" style="54" hidden="1" customWidth="1"/>
    <col min="2055" max="2055" width="23.5" style="54" customWidth="1"/>
    <col min="2056" max="2056" width="18" style="54" customWidth="1"/>
    <col min="2057" max="2057" width="17" style="54" customWidth="1"/>
    <col min="2058" max="2059" width="18" style="54" bestFit="1" customWidth="1"/>
    <col min="2060" max="2060" width="13.6640625" style="54" bestFit="1" customWidth="1"/>
    <col min="2061" max="2061" width="18" style="54" bestFit="1" customWidth="1"/>
    <col min="2062" max="2062" width="11" style="54" bestFit="1" customWidth="1"/>
    <col min="2063" max="2063" width="18" style="54" bestFit="1" customWidth="1"/>
    <col min="2064" max="2064" width="11" style="54" bestFit="1" customWidth="1"/>
    <col min="2065" max="2304" width="9.33203125" style="54"/>
    <col min="2305" max="2305" width="11.1640625" style="54" customWidth="1"/>
    <col min="2306" max="2306" width="14" style="54" bestFit="1" customWidth="1"/>
    <col min="2307" max="2307" width="6.6640625" style="54" customWidth="1"/>
    <col min="2308" max="2308" width="84" style="54" customWidth="1"/>
    <col min="2309" max="2310" width="0" style="54" hidden="1" customWidth="1"/>
    <col min="2311" max="2311" width="23.5" style="54" customWidth="1"/>
    <col min="2312" max="2312" width="18" style="54" customWidth="1"/>
    <col min="2313" max="2313" width="17" style="54" customWidth="1"/>
    <col min="2314" max="2315" width="18" style="54" bestFit="1" customWidth="1"/>
    <col min="2316" max="2316" width="13.6640625" style="54" bestFit="1" customWidth="1"/>
    <col min="2317" max="2317" width="18" style="54" bestFit="1" customWidth="1"/>
    <col min="2318" max="2318" width="11" style="54" bestFit="1" customWidth="1"/>
    <col min="2319" max="2319" width="18" style="54" bestFit="1" customWidth="1"/>
    <col min="2320" max="2320" width="11" style="54" bestFit="1" customWidth="1"/>
    <col min="2321" max="2560" width="9.33203125" style="54"/>
    <col min="2561" max="2561" width="11.1640625" style="54" customWidth="1"/>
    <col min="2562" max="2562" width="14" style="54" bestFit="1" customWidth="1"/>
    <col min="2563" max="2563" width="6.6640625" style="54" customWidth="1"/>
    <col min="2564" max="2564" width="84" style="54" customWidth="1"/>
    <col min="2565" max="2566" width="0" style="54" hidden="1" customWidth="1"/>
    <col min="2567" max="2567" width="23.5" style="54" customWidth="1"/>
    <col min="2568" max="2568" width="18" style="54" customWidth="1"/>
    <col min="2569" max="2569" width="17" style="54" customWidth="1"/>
    <col min="2570" max="2571" width="18" style="54" bestFit="1" customWidth="1"/>
    <col min="2572" max="2572" width="13.6640625" style="54" bestFit="1" customWidth="1"/>
    <col min="2573" max="2573" width="18" style="54" bestFit="1" customWidth="1"/>
    <col min="2574" max="2574" width="11" style="54" bestFit="1" customWidth="1"/>
    <col min="2575" max="2575" width="18" style="54" bestFit="1" customWidth="1"/>
    <col min="2576" max="2576" width="11" style="54" bestFit="1" customWidth="1"/>
    <col min="2577" max="2816" width="9.33203125" style="54"/>
    <col min="2817" max="2817" width="11.1640625" style="54" customWidth="1"/>
    <col min="2818" max="2818" width="14" style="54" bestFit="1" customWidth="1"/>
    <col min="2819" max="2819" width="6.6640625" style="54" customWidth="1"/>
    <col min="2820" max="2820" width="84" style="54" customWidth="1"/>
    <col min="2821" max="2822" width="0" style="54" hidden="1" customWidth="1"/>
    <col min="2823" max="2823" width="23.5" style="54" customWidth="1"/>
    <col min="2824" max="2824" width="18" style="54" customWidth="1"/>
    <col min="2825" max="2825" width="17" style="54" customWidth="1"/>
    <col min="2826" max="2827" width="18" style="54" bestFit="1" customWidth="1"/>
    <col min="2828" max="2828" width="13.6640625" style="54" bestFit="1" customWidth="1"/>
    <col min="2829" max="2829" width="18" style="54" bestFit="1" customWidth="1"/>
    <col min="2830" max="2830" width="11" style="54" bestFit="1" customWidth="1"/>
    <col min="2831" max="2831" width="18" style="54" bestFit="1" customWidth="1"/>
    <col min="2832" max="2832" width="11" style="54" bestFit="1" customWidth="1"/>
    <col min="2833" max="3072" width="9.33203125" style="54"/>
    <col min="3073" max="3073" width="11.1640625" style="54" customWidth="1"/>
    <col min="3074" max="3074" width="14" style="54" bestFit="1" customWidth="1"/>
    <col min="3075" max="3075" width="6.6640625" style="54" customWidth="1"/>
    <col min="3076" max="3076" width="84" style="54" customWidth="1"/>
    <col min="3077" max="3078" width="0" style="54" hidden="1" customWidth="1"/>
    <col min="3079" max="3079" width="23.5" style="54" customWidth="1"/>
    <col min="3080" max="3080" width="18" style="54" customWidth="1"/>
    <col min="3081" max="3081" width="17" style="54" customWidth="1"/>
    <col min="3082" max="3083" width="18" style="54" bestFit="1" customWidth="1"/>
    <col min="3084" max="3084" width="13.6640625" style="54" bestFit="1" customWidth="1"/>
    <col min="3085" max="3085" width="18" style="54" bestFit="1" customWidth="1"/>
    <col min="3086" max="3086" width="11" style="54" bestFit="1" customWidth="1"/>
    <col min="3087" max="3087" width="18" style="54" bestFit="1" customWidth="1"/>
    <col min="3088" max="3088" width="11" style="54" bestFit="1" customWidth="1"/>
    <col min="3089" max="3328" width="9.33203125" style="54"/>
    <col min="3329" max="3329" width="11.1640625" style="54" customWidth="1"/>
    <col min="3330" max="3330" width="14" style="54" bestFit="1" customWidth="1"/>
    <col min="3331" max="3331" width="6.6640625" style="54" customWidth="1"/>
    <col min="3332" max="3332" width="84" style="54" customWidth="1"/>
    <col min="3333" max="3334" width="0" style="54" hidden="1" customWidth="1"/>
    <col min="3335" max="3335" width="23.5" style="54" customWidth="1"/>
    <col min="3336" max="3336" width="18" style="54" customWidth="1"/>
    <col min="3337" max="3337" width="17" style="54" customWidth="1"/>
    <col min="3338" max="3339" width="18" style="54" bestFit="1" customWidth="1"/>
    <col min="3340" max="3340" width="13.6640625" style="54" bestFit="1" customWidth="1"/>
    <col min="3341" max="3341" width="18" style="54" bestFit="1" customWidth="1"/>
    <col min="3342" max="3342" width="11" style="54" bestFit="1" customWidth="1"/>
    <col min="3343" max="3343" width="18" style="54" bestFit="1" customWidth="1"/>
    <col min="3344" max="3344" width="11" style="54" bestFit="1" customWidth="1"/>
    <col min="3345" max="3584" width="9.33203125" style="54"/>
    <col min="3585" max="3585" width="11.1640625" style="54" customWidth="1"/>
    <col min="3586" max="3586" width="14" style="54" bestFit="1" customWidth="1"/>
    <col min="3587" max="3587" width="6.6640625" style="54" customWidth="1"/>
    <col min="3588" max="3588" width="84" style="54" customWidth="1"/>
    <col min="3589" max="3590" width="0" style="54" hidden="1" customWidth="1"/>
    <col min="3591" max="3591" width="23.5" style="54" customWidth="1"/>
    <col min="3592" max="3592" width="18" style="54" customWidth="1"/>
    <col min="3593" max="3593" width="17" style="54" customWidth="1"/>
    <col min="3594" max="3595" width="18" style="54" bestFit="1" customWidth="1"/>
    <col min="3596" max="3596" width="13.6640625" style="54" bestFit="1" customWidth="1"/>
    <col min="3597" max="3597" width="18" style="54" bestFit="1" customWidth="1"/>
    <col min="3598" max="3598" width="11" style="54" bestFit="1" customWidth="1"/>
    <col min="3599" max="3599" width="18" style="54" bestFit="1" customWidth="1"/>
    <col min="3600" max="3600" width="11" style="54" bestFit="1" customWidth="1"/>
    <col min="3601" max="3840" width="9.33203125" style="54"/>
    <col min="3841" max="3841" width="11.1640625" style="54" customWidth="1"/>
    <col min="3842" max="3842" width="14" style="54" bestFit="1" customWidth="1"/>
    <col min="3843" max="3843" width="6.6640625" style="54" customWidth="1"/>
    <col min="3844" max="3844" width="84" style="54" customWidth="1"/>
    <col min="3845" max="3846" width="0" style="54" hidden="1" customWidth="1"/>
    <col min="3847" max="3847" width="23.5" style="54" customWidth="1"/>
    <col min="3848" max="3848" width="18" style="54" customWidth="1"/>
    <col min="3849" max="3849" width="17" style="54" customWidth="1"/>
    <col min="3850" max="3851" width="18" style="54" bestFit="1" customWidth="1"/>
    <col min="3852" max="3852" width="13.6640625" style="54" bestFit="1" customWidth="1"/>
    <col min="3853" max="3853" width="18" style="54" bestFit="1" customWidth="1"/>
    <col min="3854" max="3854" width="11" style="54" bestFit="1" customWidth="1"/>
    <col min="3855" max="3855" width="18" style="54" bestFit="1" customWidth="1"/>
    <col min="3856" max="3856" width="11" style="54" bestFit="1" customWidth="1"/>
    <col min="3857" max="4096" width="9.33203125" style="54"/>
    <col min="4097" max="4097" width="11.1640625" style="54" customWidth="1"/>
    <col min="4098" max="4098" width="14" style="54" bestFit="1" customWidth="1"/>
    <col min="4099" max="4099" width="6.6640625" style="54" customWidth="1"/>
    <col min="4100" max="4100" width="84" style="54" customWidth="1"/>
    <col min="4101" max="4102" width="0" style="54" hidden="1" customWidth="1"/>
    <col min="4103" max="4103" width="23.5" style="54" customWidth="1"/>
    <col min="4104" max="4104" width="18" style="54" customWidth="1"/>
    <col min="4105" max="4105" width="17" style="54" customWidth="1"/>
    <col min="4106" max="4107" width="18" style="54" bestFit="1" customWidth="1"/>
    <col min="4108" max="4108" width="13.6640625" style="54" bestFit="1" customWidth="1"/>
    <col min="4109" max="4109" width="18" style="54" bestFit="1" customWidth="1"/>
    <col min="4110" max="4110" width="11" style="54" bestFit="1" customWidth="1"/>
    <col min="4111" max="4111" width="18" style="54" bestFit="1" customWidth="1"/>
    <col min="4112" max="4112" width="11" style="54" bestFit="1" customWidth="1"/>
    <col min="4113" max="4352" width="9.33203125" style="54"/>
    <col min="4353" max="4353" width="11.1640625" style="54" customWidth="1"/>
    <col min="4354" max="4354" width="14" style="54" bestFit="1" customWidth="1"/>
    <col min="4355" max="4355" width="6.6640625" style="54" customWidth="1"/>
    <col min="4356" max="4356" width="84" style="54" customWidth="1"/>
    <col min="4357" max="4358" width="0" style="54" hidden="1" customWidth="1"/>
    <col min="4359" max="4359" width="23.5" style="54" customWidth="1"/>
    <col min="4360" max="4360" width="18" style="54" customWidth="1"/>
    <col min="4361" max="4361" width="17" style="54" customWidth="1"/>
    <col min="4362" max="4363" width="18" style="54" bestFit="1" customWidth="1"/>
    <col min="4364" max="4364" width="13.6640625" style="54" bestFit="1" customWidth="1"/>
    <col min="4365" max="4365" width="18" style="54" bestFit="1" customWidth="1"/>
    <col min="4366" max="4366" width="11" style="54" bestFit="1" customWidth="1"/>
    <col min="4367" max="4367" width="18" style="54" bestFit="1" customWidth="1"/>
    <col min="4368" max="4368" width="11" style="54" bestFit="1" customWidth="1"/>
    <col min="4369" max="4608" width="9.33203125" style="54"/>
    <col min="4609" max="4609" width="11.1640625" style="54" customWidth="1"/>
    <col min="4610" max="4610" width="14" style="54" bestFit="1" customWidth="1"/>
    <col min="4611" max="4611" width="6.6640625" style="54" customWidth="1"/>
    <col min="4612" max="4612" width="84" style="54" customWidth="1"/>
    <col min="4613" max="4614" width="0" style="54" hidden="1" customWidth="1"/>
    <col min="4615" max="4615" width="23.5" style="54" customWidth="1"/>
    <col min="4616" max="4616" width="18" style="54" customWidth="1"/>
    <col min="4617" max="4617" width="17" style="54" customWidth="1"/>
    <col min="4618" max="4619" width="18" style="54" bestFit="1" customWidth="1"/>
    <col min="4620" max="4620" width="13.6640625" style="54" bestFit="1" customWidth="1"/>
    <col min="4621" max="4621" width="18" style="54" bestFit="1" customWidth="1"/>
    <col min="4622" max="4622" width="11" style="54" bestFit="1" customWidth="1"/>
    <col min="4623" max="4623" width="18" style="54" bestFit="1" customWidth="1"/>
    <col min="4624" max="4624" width="11" style="54" bestFit="1" customWidth="1"/>
    <col min="4625" max="4864" width="9.33203125" style="54"/>
    <col min="4865" max="4865" width="11.1640625" style="54" customWidth="1"/>
    <col min="4866" max="4866" width="14" style="54" bestFit="1" customWidth="1"/>
    <col min="4867" max="4867" width="6.6640625" style="54" customWidth="1"/>
    <col min="4868" max="4868" width="84" style="54" customWidth="1"/>
    <col min="4869" max="4870" width="0" style="54" hidden="1" customWidth="1"/>
    <col min="4871" max="4871" width="23.5" style="54" customWidth="1"/>
    <col min="4872" max="4872" width="18" style="54" customWidth="1"/>
    <col min="4873" max="4873" width="17" style="54" customWidth="1"/>
    <col min="4874" max="4875" width="18" style="54" bestFit="1" customWidth="1"/>
    <col min="4876" max="4876" width="13.6640625" style="54" bestFit="1" customWidth="1"/>
    <col min="4877" max="4877" width="18" style="54" bestFit="1" customWidth="1"/>
    <col min="4878" max="4878" width="11" style="54" bestFit="1" customWidth="1"/>
    <col min="4879" max="4879" width="18" style="54" bestFit="1" customWidth="1"/>
    <col min="4880" max="4880" width="11" style="54" bestFit="1" customWidth="1"/>
    <col min="4881" max="5120" width="9.33203125" style="54"/>
    <col min="5121" max="5121" width="11.1640625" style="54" customWidth="1"/>
    <col min="5122" max="5122" width="14" style="54" bestFit="1" customWidth="1"/>
    <col min="5123" max="5123" width="6.6640625" style="54" customWidth="1"/>
    <col min="5124" max="5124" width="84" style="54" customWidth="1"/>
    <col min="5125" max="5126" width="0" style="54" hidden="1" customWidth="1"/>
    <col min="5127" max="5127" width="23.5" style="54" customWidth="1"/>
    <col min="5128" max="5128" width="18" style="54" customWidth="1"/>
    <col min="5129" max="5129" width="17" style="54" customWidth="1"/>
    <col min="5130" max="5131" width="18" style="54" bestFit="1" customWidth="1"/>
    <col min="5132" max="5132" width="13.6640625" style="54" bestFit="1" customWidth="1"/>
    <col min="5133" max="5133" width="18" style="54" bestFit="1" customWidth="1"/>
    <col min="5134" max="5134" width="11" style="54" bestFit="1" customWidth="1"/>
    <col min="5135" max="5135" width="18" style="54" bestFit="1" customWidth="1"/>
    <col min="5136" max="5136" width="11" style="54" bestFit="1" customWidth="1"/>
    <col min="5137" max="5376" width="9.33203125" style="54"/>
    <col min="5377" max="5377" width="11.1640625" style="54" customWidth="1"/>
    <col min="5378" max="5378" width="14" style="54" bestFit="1" customWidth="1"/>
    <col min="5379" max="5379" width="6.6640625" style="54" customWidth="1"/>
    <col min="5380" max="5380" width="84" style="54" customWidth="1"/>
    <col min="5381" max="5382" width="0" style="54" hidden="1" customWidth="1"/>
    <col min="5383" max="5383" width="23.5" style="54" customWidth="1"/>
    <col min="5384" max="5384" width="18" style="54" customWidth="1"/>
    <col min="5385" max="5385" width="17" style="54" customWidth="1"/>
    <col min="5386" max="5387" width="18" style="54" bestFit="1" customWidth="1"/>
    <col min="5388" max="5388" width="13.6640625" style="54" bestFit="1" customWidth="1"/>
    <col min="5389" max="5389" width="18" style="54" bestFit="1" customWidth="1"/>
    <col min="5390" max="5390" width="11" style="54" bestFit="1" customWidth="1"/>
    <col min="5391" max="5391" width="18" style="54" bestFit="1" customWidth="1"/>
    <col min="5392" max="5392" width="11" style="54" bestFit="1" customWidth="1"/>
    <col min="5393" max="5632" width="9.33203125" style="54"/>
    <col min="5633" max="5633" width="11.1640625" style="54" customWidth="1"/>
    <col min="5634" max="5634" width="14" style="54" bestFit="1" customWidth="1"/>
    <col min="5635" max="5635" width="6.6640625" style="54" customWidth="1"/>
    <col min="5636" max="5636" width="84" style="54" customWidth="1"/>
    <col min="5637" max="5638" width="0" style="54" hidden="1" customWidth="1"/>
    <col min="5639" max="5639" width="23.5" style="54" customWidth="1"/>
    <col min="5640" max="5640" width="18" style="54" customWidth="1"/>
    <col min="5641" max="5641" width="17" style="54" customWidth="1"/>
    <col min="5642" max="5643" width="18" style="54" bestFit="1" customWidth="1"/>
    <col min="5644" max="5644" width="13.6640625" style="54" bestFit="1" customWidth="1"/>
    <col min="5645" max="5645" width="18" style="54" bestFit="1" customWidth="1"/>
    <col min="5646" max="5646" width="11" style="54" bestFit="1" customWidth="1"/>
    <col min="5647" max="5647" width="18" style="54" bestFit="1" customWidth="1"/>
    <col min="5648" max="5648" width="11" style="54" bestFit="1" customWidth="1"/>
    <col min="5649" max="5888" width="9.33203125" style="54"/>
    <col min="5889" max="5889" width="11.1640625" style="54" customWidth="1"/>
    <col min="5890" max="5890" width="14" style="54" bestFit="1" customWidth="1"/>
    <col min="5891" max="5891" width="6.6640625" style="54" customWidth="1"/>
    <col min="5892" max="5892" width="84" style="54" customWidth="1"/>
    <col min="5893" max="5894" width="0" style="54" hidden="1" customWidth="1"/>
    <col min="5895" max="5895" width="23.5" style="54" customWidth="1"/>
    <col min="5896" max="5896" width="18" style="54" customWidth="1"/>
    <col min="5897" max="5897" width="17" style="54" customWidth="1"/>
    <col min="5898" max="5899" width="18" style="54" bestFit="1" customWidth="1"/>
    <col min="5900" max="5900" width="13.6640625" style="54" bestFit="1" customWidth="1"/>
    <col min="5901" max="5901" width="18" style="54" bestFit="1" customWidth="1"/>
    <col min="5902" max="5902" width="11" style="54" bestFit="1" customWidth="1"/>
    <col min="5903" max="5903" width="18" style="54" bestFit="1" customWidth="1"/>
    <col min="5904" max="5904" width="11" style="54" bestFit="1" customWidth="1"/>
    <col min="5905" max="6144" width="9.33203125" style="54"/>
    <col min="6145" max="6145" width="11.1640625" style="54" customWidth="1"/>
    <col min="6146" max="6146" width="14" style="54" bestFit="1" customWidth="1"/>
    <col min="6147" max="6147" width="6.6640625" style="54" customWidth="1"/>
    <col min="6148" max="6148" width="84" style="54" customWidth="1"/>
    <col min="6149" max="6150" width="0" style="54" hidden="1" customWidth="1"/>
    <col min="6151" max="6151" width="23.5" style="54" customWidth="1"/>
    <col min="6152" max="6152" width="18" style="54" customWidth="1"/>
    <col min="6153" max="6153" width="17" style="54" customWidth="1"/>
    <col min="6154" max="6155" width="18" style="54" bestFit="1" customWidth="1"/>
    <col min="6156" max="6156" width="13.6640625" style="54" bestFit="1" customWidth="1"/>
    <col min="6157" max="6157" width="18" style="54" bestFit="1" customWidth="1"/>
    <col min="6158" max="6158" width="11" style="54" bestFit="1" customWidth="1"/>
    <col min="6159" max="6159" width="18" style="54" bestFit="1" customWidth="1"/>
    <col min="6160" max="6160" width="11" style="54" bestFit="1" customWidth="1"/>
    <col min="6161" max="6400" width="9.33203125" style="54"/>
    <col min="6401" max="6401" width="11.1640625" style="54" customWidth="1"/>
    <col min="6402" max="6402" width="14" style="54" bestFit="1" customWidth="1"/>
    <col min="6403" max="6403" width="6.6640625" style="54" customWidth="1"/>
    <col min="6404" max="6404" width="84" style="54" customWidth="1"/>
    <col min="6405" max="6406" width="0" style="54" hidden="1" customWidth="1"/>
    <col min="6407" max="6407" width="23.5" style="54" customWidth="1"/>
    <col min="6408" max="6408" width="18" style="54" customWidth="1"/>
    <col min="6409" max="6409" width="17" style="54" customWidth="1"/>
    <col min="6410" max="6411" width="18" style="54" bestFit="1" customWidth="1"/>
    <col min="6412" max="6412" width="13.6640625" style="54" bestFit="1" customWidth="1"/>
    <col min="6413" max="6413" width="18" style="54" bestFit="1" customWidth="1"/>
    <col min="6414" max="6414" width="11" style="54" bestFit="1" customWidth="1"/>
    <col min="6415" max="6415" width="18" style="54" bestFit="1" customWidth="1"/>
    <col min="6416" max="6416" width="11" style="54" bestFit="1" customWidth="1"/>
    <col min="6417" max="6656" width="9.33203125" style="54"/>
    <col min="6657" max="6657" width="11.1640625" style="54" customWidth="1"/>
    <col min="6658" max="6658" width="14" style="54" bestFit="1" customWidth="1"/>
    <col min="6659" max="6659" width="6.6640625" style="54" customWidth="1"/>
    <col min="6660" max="6660" width="84" style="54" customWidth="1"/>
    <col min="6661" max="6662" width="0" style="54" hidden="1" customWidth="1"/>
    <col min="6663" max="6663" width="23.5" style="54" customWidth="1"/>
    <col min="6664" max="6664" width="18" style="54" customWidth="1"/>
    <col min="6665" max="6665" width="17" style="54" customWidth="1"/>
    <col min="6666" max="6667" width="18" style="54" bestFit="1" customWidth="1"/>
    <col min="6668" max="6668" width="13.6640625" style="54" bestFit="1" customWidth="1"/>
    <col min="6669" max="6669" width="18" style="54" bestFit="1" customWidth="1"/>
    <col min="6670" max="6670" width="11" style="54" bestFit="1" customWidth="1"/>
    <col min="6671" max="6671" width="18" style="54" bestFit="1" customWidth="1"/>
    <col min="6672" max="6672" width="11" style="54" bestFit="1" customWidth="1"/>
    <col min="6673" max="6912" width="9.33203125" style="54"/>
    <col min="6913" max="6913" width="11.1640625" style="54" customWidth="1"/>
    <col min="6914" max="6914" width="14" style="54" bestFit="1" customWidth="1"/>
    <col min="6915" max="6915" width="6.6640625" style="54" customWidth="1"/>
    <col min="6916" max="6916" width="84" style="54" customWidth="1"/>
    <col min="6917" max="6918" width="0" style="54" hidden="1" customWidth="1"/>
    <col min="6919" max="6919" width="23.5" style="54" customWidth="1"/>
    <col min="6920" max="6920" width="18" style="54" customWidth="1"/>
    <col min="6921" max="6921" width="17" style="54" customWidth="1"/>
    <col min="6922" max="6923" width="18" style="54" bestFit="1" customWidth="1"/>
    <col min="6924" max="6924" width="13.6640625" style="54" bestFit="1" customWidth="1"/>
    <col min="6925" max="6925" width="18" style="54" bestFit="1" customWidth="1"/>
    <col min="6926" max="6926" width="11" style="54" bestFit="1" customWidth="1"/>
    <col min="6927" max="6927" width="18" style="54" bestFit="1" customWidth="1"/>
    <col min="6928" max="6928" width="11" style="54" bestFit="1" customWidth="1"/>
    <col min="6929" max="7168" width="9.33203125" style="54"/>
    <col min="7169" max="7169" width="11.1640625" style="54" customWidth="1"/>
    <col min="7170" max="7170" width="14" style="54" bestFit="1" customWidth="1"/>
    <col min="7171" max="7171" width="6.6640625" style="54" customWidth="1"/>
    <col min="7172" max="7172" width="84" style="54" customWidth="1"/>
    <col min="7173" max="7174" width="0" style="54" hidden="1" customWidth="1"/>
    <col min="7175" max="7175" width="23.5" style="54" customWidth="1"/>
    <col min="7176" max="7176" width="18" style="54" customWidth="1"/>
    <col min="7177" max="7177" width="17" style="54" customWidth="1"/>
    <col min="7178" max="7179" width="18" style="54" bestFit="1" customWidth="1"/>
    <col min="7180" max="7180" width="13.6640625" style="54" bestFit="1" customWidth="1"/>
    <col min="7181" max="7181" width="18" style="54" bestFit="1" customWidth="1"/>
    <col min="7182" max="7182" width="11" style="54" bestFit="1" customWidth="1"/>
    <col min="7183" max="7183" width="18" style="54" bestFit="1" customWidth="1"/>
    <col min="7184" max="7184" width="11" style="54" bestFit="1" customWidth="1"/>
    <col min="7185" max="7424" width="9.33203125" style="54"/>
    <col min="7425" max="7425" width="11.1640625" style="54" customWidth="1"/>
    <col min="7426" max="7426" width="14" style="54" bestFit="1" customWidth="1"/>
    <col min="7427" max="7427" width="6.6640625" style="54" customWidth="1"/>
    <col min="7428" max="7428" width="84" style="54" customWidth="1"/>
    <col min="7429" max="7430" width="0" style="54" hidden="1" customWidth="1"/>
    <col min="7431" max="7431" width="23.5" style="54" customWidth="1"/>
    <col min="7432" max="7432" width="18" style="54" customWidth="1"/>
    <col min="7433" max="7433" width="17" style="54" customWidth="1"/>
    <col min="7434" max="7435" width="18" style="54" bestFit="1" customWidth="1"/>
    <col min="7436" max="7436" width="13.6640625" style="54" bestFit="1" customWidth="1"/>
    <col min="7437" max="7437" width="18" style="54" bestFit="1" customWidth="1"/>
    <col min="7438" max="7438" width="11" style="54" bestFit="1" customWidth="1"/>
    <col min="7439" max="7439" width="18" style="54" bestFit="1" customWidth="1"/>
    <col min="7440" max="7440" width="11" style="54" bestFit="1" customWidth="1"/>
    <col min="7441" max="7680" width="9.33203125" style="54"/>
    <col min="7681" max="7681" width="11.1640625" style="54" customWidth="1"/>
    <col min="7682" max="7682" width="14" style="54" bestFit="1" customWidth="1"/>
    <col min="7683" max="7683" width="6.6640625" style="54" customWidth="1"/>
    <col min="7684" max="7684" width="84" style="54" customWidth="1"/>
    <col min="7685" max="7686" width="0" style="54" hidden="1" customWidth="1"/>
    <col min="7687" max="7687" width="23.5" style="54" customWidth="1"/>
    <col min="7688" max="7688" width="18" style="54" customWidth="1"/>
    <col min="7689" max="7689" width="17" style="54" customWidth="1"/>
    <col min="7690" max="7691" width="18" style="54" bestFit="1" customWidth="1"/>
    <col min="7692" max="7692" width="13.6640625" style="54" bestFit="1" customWidth="1"/>
    <col min="7693" max="7693" width="18" style="54" bestFit="1" customWidth="1"/>
    <col min="7694" max="7694" width="11" style="54" bestFit="1" customWidth="1"/>
    <col min="7695" max="7695" width="18" style="54" bestFit="1" customWidth="1"/>
    <col min="7696" max="7696" width="11" style="54" bestFit="1" customWidth="1"/>
    <col min="7697" max="7936" width="9.33203125" style="54"/>
    <col min="7937" max="7937" width="11.1640625" style="54" customWidth="1"/>
    <col min="7938" max="7938" width="14" style="54" bestFit="1" customWidth="1"/>
    <col min="7939" max="7939" width="6.6640625" style="54" customWidth="1"/>
    <col min="7940" max="7940" width="84" style="54" customWidth="1"/>
    <col min="7941" max="7942" width="0" style="54" hidden="1" customWidth="1"/>
    <col min="7943" max="7943" width="23.5" style="54" customWidth="1"/>
    <col min="7944" max="7944" width="18" style="54" customWidth="1"/>
    <col min="7945" max="7945" width="17" style="54" customWidth="1"/>
    <col min="7946" max="7947" width="18" style="54" bestFit="1" customWidth="1"/>
    <col min="7948" max="7948" width="13.6640625" style="54" bestFit="1" customWidth="1"/>
    <col min="7949" max="7949" width="18" style="54" bestFit="1" customWidth="1"/>
    <col min="7950" max="7950" width="11" style="54" bestFit="1" customWidth="1"/>
    <col min="7951" max="7951" width="18" style="54" bestFit="1" customWidth="1"/>
    <col min="7952" max="7952" width="11" style="54" bestFit="1" customWidth="1"/>
    <col min="7953" max="8192" width="9.33203125" style="54"/>
    <col min="8193" max="8193" width="11.1640625" style="54" customWidth="1"/>
    <col min="8194" max="8194" width="14" style="54" bestFit="1" customWidth="1"/>
    <col min="8195" max="8195" width="6.6640625" style="54" customWidth="1"/>
    <col min="8196" max="8196" width="84" style="54" customWidth="1"/>
    <col min="8197" max="8198" width="0" style="54" hidden="1" customWidth="1"/>
    <col min="8199" max="8199" width="23.5" style="54" customWidth="1"/>
    <col min="8200" max="8200" width="18" style="54" customWidth="1"/>
    <col min="8201" max="8201" width="17" style="54" customWidth="1"/>
    <col min="8202" max="8203" width="18" style="54" bestFit="1" customWidth="1"/>
    <col min="8204" max="8204" width="13.6640625" style="54" bestFit="1" customWidth="1"/>
    <col min="8205" max="8205" width="18" style="54" bestFit="1" customWidth="1"/>
    <col min="8206" max="8206" width="11" style="54" bestFit="1" customWidth="1"/>
    <col min="8207" max="8207" width="18" style="54" bestFit="1" customWidth="1"/>
    <col min="8208" max="8208" width="11" style="54" bestFit="1" customWidth="1"/>
    <col min="8209" max="8448" width="9.33203125" style="54"/>
    <col min="8449" max="8449" width="11.1640625" style="54" customWidth="1"/>
    <col min="8450" max="8450" width="14" style="54" bestFit="1" customWidth="1"/>
    <col min="8451" max="8451" width="6.6640625" style="54" customWidth="1"/>
    <col min="8452" max="8452" width="84" style="54" customWidth="1"/>
    <col min="8453" max="8454" width="0" style="54" hidden="1" customWidth="1"/>
    <col min="8455" max="8455" width="23.5" style="54" customWidth="1"/>
    <col min="8456" max="8456" width="18" style="54" customWidth="1"/>
    <col min="8457" max="8457" width="17" style="54" customWidth="1"/>
    <col min="8458" max="8459" width="18" style="54" bestFit="1" customWidth="1"/>
    <col min="8460" max="8460" width="13.6640625" style="54" bestFit="1" customWidth="1"/>
    <col min="8461" max="8461" width="18" style="54" bestFit="1" customWidth="1"/>
    <col min="8462" max="8462" width="11" style="54" bestFit="1" customWidth="1"/>
    <col min="8463" max="8463" width="18" style="54" bestFit="1" customWidth="1"/>
    <col min="8464" max="8464" width="11" style="54" bestFit="1" customWidth="1"/>
    <col min="8465" max="8704" width="9.33203125" style="54"/>
    <col min="8705" max="8705" width="11.1640625" style="54" customWidth="1"/>
    <col min="8706" max="8706" width="14" style="54" bestFit="1" customWidth="1"/>
    <col min="8707" max="8707" width="6.6640625" style="54" customWidth="1"/>
    <col min="8708" max="8708" width="84" style="54" customWidth="1"/>
    <col min="8709" max="8710" width="0" style="54" hidden="1" customWidth="1"/>
    <col min="8711" max="8711" width="23.5" style="54" customWidth="1"/>
    <col min="8712" max="8712" width="18" style="54" customWidth="1"/>
    <col min="8713" max="8713" width="17" style="54" customWidth="1"/>
    <col min="8714" max="8715" width="18" style="54" bestFit="1" customWidth="1"/>
    <col min="8716" max="8716" width="13.6640625" style="54" bestFit="1" customWidth="1"/>
    <col min="8717" max="8717" width="18" style="54" bestFit="1" customWidth="1"/>
    <col min="8718" max="8718" width="11" style="54" bestFit="1" customWidth="1"/>
    <col min="8719" max="8719" width="18" style="54" bestFit="1" customWidth="1"/>
    <col min="8720" max="8720" width="11" style="54" bestFit="1" customWidth="1"/>
    <col min="8721" max="8960" width="9.33203125" style="54"/>
    <col min="8961" max="8961" width="11.1640625" style="54" customWidth="1"/>
    <col min="8962" max="8962" width="14" style="54" bestFit="1" customWidth="1"/>
    <col min="8963" max="8963" width="6.6640625" style="54" customWidth="1"/>
    <col min="8964" max="8964" width="84" style="54" customWidth="1"/>
    <col min="8965" max="8966" width="0" style="54" hidden="1" customWidth="1"/>
    <col min="8967" max="8967" width="23.5" style="54" customWidth="1"/>
    <col min="8968" max="8968" width="18" style="54" customWidth="1"/>
    <col min="8969" max="8969" width="17" style="54" customWidth="1"/>
    <col min="8970" max="8971" width="18" style="54" bestFit="1" customWidth="1"/>
    <col min="8972" max="8972" width="13.6640625" style="54" bestFit="1" customWidth="1"/>
    <col min="8973" max="8973" width="18" style="54" bestFit="1" customWidth="1"/>
    <col min="8974" max="8974" width="11" style="54" bestFit="1" customWidth="1"/>
    <col min="8975" max="8975" width="18" style="54" bestFit="1" customWidth="1"/>
    <col min="8976" max="8976" width="11" style="54" bestFit="1" customWidth="1"/>
    <col min="8977" max="9216" width="9.33203125" style="54"/>
    <col min="9217" max="9217" width="11.1640625" style="54" customWidth="1"/>
    <col min="9218" max="9218" width="14" style="54" bestFit="1" customWidth="1"/>
    <col min="9219" max="9219" width="6.6640625" style="54" customWidth="1"/>
    <col min="9220" max="9220" width="84" style="54" customWidth="1"/>
    <col min="9221" max="9222" width="0" style="54" hidden="1" customWidth="1"/>
    <col min="9223" max="9223" width="23.5" style="54" customWidth="1"/>
    <col min="9224" max="9224" width="18" style="54" customWidth="1"/>
    <col min="9225" max="9225" width="17" style="54" customWidth="1"/>
    <col min="9226" max="9227" width="18" style="54" bestFit="1" customWidth="1"/>
    <col min="9228" max="9228" width="13.6640625" style="54" bestFit="1" customWidth="1"/>
    <col min="9229" max="9229" width="18" style="54" bestFit="1" customWidth="1"/>
    <col min="9230" max="9230" width="11" style="54" bestFit="1" customWidth="1"/>
    <col min="9231" max="9231" width="18" style="54" bestFit="1" customWidth="1"/>
    <col min="9232" max="9232" width="11" style="54" bestFit="1" customWidth="1"/>
    <col min="9233" max="9472" width="9.33203125" style="54"/>
    <col min="9473" max="9473" width="11.1640625" style="54" customWidth="1"/>
    <col min="9474" max="9474" width="14" style="54" bestFit="1" customWidth="1"/>
    <col min="9475" max="9475" width="6.6640625" style="54" customWidth="1"/>
    <col min="9476" max="9476" width="84" style="54" customWidth="1"/>
    <col min="9477" max="9478" width="0" style="54" hidden="1" customWidth="1"/>
    <col min="9479" max="9479" width="23.5" style="54" customWidth="1"/>
    <col min="9480" max="9480" width="18" style="54" customWidth="1"/>
    <col min="9481" max="9481" width="17" style="54" customWidth="1"/>
    <col min="9482" max="9483" width="18" style="54" bestFit="1" customWidth="1"/>
    <col min="9484" max="9484" width="13.6640625" style="54" bestFit="1" customWidth="1"/>
    <col min="9485" max="9485" width="18" style="54" bestFit="1" customWidth="1"/>
    <col min="9486" max="9486" width="11" style="54" bestFit="1" customWidth="1"/>
    <col min="9487" max="9487" width="18" style="54" bestFit="1" customWidth="1"/>
    <col min="9488" max="9488" width="11" style="54" bestFit="1" customWidth="1"/>
    <col min="9489" max="9728" width="9.33203125" style="54"/>
    <col min="9729" max="9729" width="11.1640625" style="54" customWidth="1"/>
    <col min="9730" max="9730" width="14" style="54" bestFit="1" customWidth="1"/>
    <col min="9731" max="9731" width="6.6640625" style="54" customWidth="1"/>
    <col min="9732" max="9732" width="84" style="54" customWidth="1"/>
    <col min="9733" max="9734" width="0" style="54" hidden="1" customWidth="1"/>
    <col min="9735" max="9735" width="23.5" style="54" customWidth="1"/>
    <col min="9736" max="9736" width="18" style="54" customWidth="1"/>
    <col min="9737" max="9737" width="17" style="54" customWidth="1"/>
    <col min="9738" max="9739" width="18" style="54" bestFit="1" customWidth="1"/>
    <col min="9740" max="9740" width="13.6640625" style="54" bestFit="1" customWidth="1"/>
    <col min="9741" max="9741" width="18" style="54" bestFit="1" customWidth="1"/>
    <col min="9742" max="9742" width="11" style="54" bestFit="1" customWidth="1"/>
    <col min="9743" max="9743" width="18" style="54" bestFit="1" customWidth="1"/>
    <col min="9744" max="9744" width="11" style="54" bestFit="1" customWidth="1"/>
    <col min="9745" max="9984" width="9.33203125" style="54"/>
    <col min="9985" max="9985" width="11.1640625" style="54" customWidth="1"/>
    <col min="9986" max="9986" width="14" style="54" bestFit="1" customWidth="1"/>
    <col min="9987" max="9987" width="6.6640625" style="54" customWidth="1"/>
    <col min="9988" max="9988" width="84" style="54" customWidth="1"/>
    <col min="9989" max="9990" width="0" style="54" hidden="1" customWidth="1"/>
    <col min="9991" max="9991" width="23.5" style="54" customWidth="1"/>
    <col min="9992" max="9992" width="18" style="54" customWidth="1"/>
    <col min="9993" max="9993" width="17" style="54" customWidth="1"/>
    <col min="9994" max="9995" width="18" style="54" bestFit="1" customWidth="1"/>
    <col min="9996" max="9996" width="13.6640625" style="54" bestFit="1" customWidth="1"/>
    <col min="9997" max="9997" width="18" style="54" bestFit="1" customWidth="1"/>
    <col min="9998" max="9998" width="11" style="54" bestFit="1" customWidth="1"/>
    <col min="9999" max="9999" width="18" style="54" bestFit="1" customWidth="1"/>
    <col min="10000" max="10000" width="11" style="54" bestFit="1" customWidth="1"/>
    <col min="10001" max="10240" width="9.33203125" style="54"/>
    <col min="10241" max="10241" width="11.1640625" style="54" customWidth="1"/>
    <col min="10242" max="10242" width="14" style="54" bestFit="1" customWidth="1"/>
    <col min="10243" max="10243" width="6.6640625" style="54" customWidth="1"/>
    <col min="10244" max="10244" width="84" style="54" customWidth="1"/>
    <col min="10245" max="10246" width="0" style="54" hidden="1" customWidth="1"/>
    <col min="10247" max="10247" width="23.5" style="54" customWidth="1"/>
    <col min="10248" max="10248" width="18" style="54" customWidth="1"/>
    <col min="10249" max="10249" width="17" style="54" customWidth="1"/>
    <col min="10250" max="10251" width="18" style="54" bestFit="1" customWidth="1"/>
    <col min="10252" max="10252" width="13.6640625" style="54" bestFit="1" customWidth="1"/>
    <col min="10253" max="10253" width="18" style="54" bestFit="1" customWidth="1"/>
    <col min="10254" max="10254" width="11" style="54" bestFit="1" customWidth="1"/>
    <col min="10255" max="10255" width="18" style="54" bestFit="1" customWidth="1"/>
    <col min="10256" max="10256" width="11" style="54" bestFit="1" customWidth="1"/>
    <col min="10257" max="10496" width="9.33203125" style="54"/>
    <col min="10497" max="10497" width="11.1640625" style="54" customWidth="1"/>
    <col min="10498" max="10498" width="14" style="54" bestFit="1" customWidth="1"/>
    <col min="10499" max="10499" width="6.6640625" style="54" customWidth="1"/>
    <col min="10500" max="10500" width="84" style="54" customWidth="1"/>
    <col min="10501" max="10502" width="0" style="54" hidden="1" customWidth="1"/>
    <col min="10503" max="10503" width="23.5" style="54" customWidth="1"/>
    <col min="10504" max="10504" width="18" style="54" customWidth="1"/>
    <col min="10505" max="10505" width="17" style="54" customWidth="1"/>
    <col min="10506" max="10507" width="18" style="54" bestFit="1" customWidth="1"/>
    <col min="10508" max="10508" width="13.6640625" style="54" bestFit="1" customWidth="1"/>
    <col min="10509" max="10509" width="18" style="54" bestFit="1" customWidth="1"/>
    <col min="10510" max="10510" width="11" style="54" bestFit="1" customWidth="1"/>
    <col min="10511" max="10511" width="18" style="54" bestFit="1" customWidth="1"/>
    <col min="10512" max="10512" width="11" style="54" bestFit="1" customWidth="1"/>
    <col min="10513" max="10752" width="9.33203125" style="54"/>
    <col min="10753" max="10753" width="11.1640625" style="54" customWidth="1"/>
    <col min="10754" max="10754" width="14" style="54" bestFit="1" customWidth="1"/>
    <col min="10755" max="10755" width="6.6640625" style="54" customWidth="1"/>
    <col min="10756" max="10756" width="84" style="54" customWidth="1"/>
    <col min="10757" max="10758" width="0" style="54" hidden="1" customWidth="1"/>
    <col min="10759" max="10759" width="23.5" style="54" customWidth="1"/>
    <col min="10760" max="10760" width="18" style="54" customWidth="1"/>
    <col min="10761" max="10761" width="17" style="54" customWidth="1"/>
    <col min="10762" max="10763" width="18" style="54" bestFit="1" customWidth="1"/>
    <col min="10764" max="10764" width="13.6640625" style="54" bestFit="1" customWidth="1"/>
    <col min="10765" max="10765" width="18" style="54" bestFit="1" customWidth="1"/>
    <col min="10766" max="10766" width="11" style="54" bestFit="1" customWidth="1"/>
    <col min="10767" max="10767" width="18" style="54" bestFit="1" customWidth="1"/>
    <col min="10768" max="10768" width="11" style="54" bestFit="1" customWidth="1"/>
    <col min="10769" max="11008" width="9.33203125" style="54"/>
    <col min="11009" max="11009" width="11.1640625" style="54" customWidth="1"/>
    <col min="11010" max="11010" width="14" style="54" bestFit="1" customWidth="1"/>
    <col min="11011" max="11011" width="6.6640625" style="54" customWidth="1"/>
    <col min="11012" max="11012" width="84" style="54" customWidth="1"/>
    <col min="11013" max="11014" width="0" style="54" hidden="1" customWidth="1"/>
    <col min="11015" max="11015" width="23.5" style="54" customWidth="1"/>
    <col min="11016" max="11016" width="18" style="54" customWidth="1"/>
    <col min="11017" max="11017" width="17" style="54" customWidth="1"/>
    <col min="11018" max="11019" width="18" style="54" bestFit="1" customWidth="1"/>
    <col min="11020" max="11020" width="13.6640625" style="54" bestFit="1" customWidth="1"/>
    <col min="11021" max="11021" width="18" style="54" bestFit="1" customWidth="1"/>
    <col min="11022" max="11022" width="11" style="54" bestFit="1" customWidth="1"/>
    <col min="11023" max="11023" width="18" style="54" bestFit="1" customWidth="1"/>
    <col min="11024" max="11024" width="11" style="54" bestFit="1" customWidth="1"/>
    <col min="11025" max="11264" width="9.33203125" style="54"/>
    <col min="11265" max="11265" width="11.1640625" style="54" customWidth="1"/>
    <col min="11266" max="11266" width="14" style="54" bestFit="1" customWidth="1"/>
    <col min="11267" max="11267" width="6.6640625" style="54" customWidth="1"/>
    <col min="11268" max="11268" width="84" style="54" customWidth="1"/>
    <col min="11269" max="11270" width="0" style="54" hidden="1" customWidth="1"/>
    <col min="11271" max="11271" width="23.5" style="54" customWidth="1"/>
    <col min="11272" max="11272" width="18" style="54" customWidth="1"/>
    <col min="11273" max="11273" width="17" style="54" customWidth="1"/>
    <col min="11274" max="11275" width="18" style="54" bestFit="1" customWidth="1"/>
    <col min="11276" max="11276" width="13.6640625" style="54" bestFit="1" customWidth="1"/>
    <col min="11277" max="11277" width="18" style="54" bestFit="1" customWidth="1"/>
    <col min="11278" max="11278" width="11" style="54" bestFit="1" customWidth="1"/>
    <col min="11279" max="11279" width="18" style="54" bestFit="1" customWidth="1"/>
    <col min="11280" max="11280" width="11" style="54" bestFit="1" customWidth="1"/>
    <col min="11281" max="11520" width="9.33203125" style="54"/>
    <col min="11521" max="11521" width="11.1640625" style="54" customWidth="1"/>
    <col min="11522" max="11522" width="14" style="54" bestFit="1" customWidth="1"/>
    <col min="11523" max="11523" width="6.6640625" style="54" customWidth="1"/>
    <col min="11524" max="11524" width="84" style="54" customWidth="1"/>
    <col min="11525" max="11526" width="0" style="54" hidden="1" customWidth="1"/>
    <col min="11527" max="11527" width="23.5" style="54" customWidth="1"/>
    <col min="11528" max="11528" width="18" style="54" customWidth="1"/>
    <col min="11529" max="11529" width="17" style="54" customWidth="1"/>
    <col min="11530" max="11531" width="18" style="54" bestFit="1" customWidth="1"/>
    <col min="11532" max="11532" width="13.6640625" style="54" bestFit="1" customWidth="1"/>
    <col min="11533" max="11533" width="18" style="54" bestFit="1" customWidth="1"/>
    <col min="11534" max="11534" width="11" style="54" bestFit="1" customWidth="1"/>
    <col min="11535" max="11535" width="18" style="54" bestFit="1" customWidth="1"/>
    <col min="11536" max="11536" width="11" style="54" bestFit="1" customWidth="1"/>
    <col min="11537" max="11776" width="9.33203125" style="54"/>
    <col min="11777" max="11777" width="11.1640625" style="54" customWidth="1"/>
    <col min="11778" max="11778" width="14" style="54" bestFit="1" customWidth="1"/>
    <col min="11779" max="11779" width="6.6640625" style="54" customWidth="1"/>
    <col min="11780" max="11780" width="84" style="54" customWidth="1"/>
    <col min="11781" max="11782" width="0" style="54" hidden="1" customWidth="1"/>
    <col min="11783" max="11783" width="23.5" style="54" customWidth="1"/>
    <col min="11784" max="11784" width="18" style="54" customWidth="1"/>
    <col min="11785" max="11785" width="17" style="54" customWidth="1"/>
    <col min="11786" max="11787" width="18" style="54" bestFit="1" customWidth="1"/>
    <col min="11788" max="11788" width="13.6640625" style="54" bestFit="1" customWidth="1"/>
    <col min="11789" max="11789" width="18" style="54" bestFit="1" customWidth="1"/>
    <col min="11790" max="11790" width="11" style="54" bestFit="1" customWidth="1"/>
    <col min="11791" max="11791" width="18" style="54" bestFit="1" customWidth="1"/>
    <col min="11792" max="11792" width="11" style="54" bestFit="1" customWidth="1"/>
    <col min="11793" max="12032" width="9.33203125" style="54"/>
    <col min="12033" max="12033" width="11.1640625" style="54" customWidth="1"/>
    <col min="12034" max="12034" width="14" style="54" bestFit="1" customWidth="1"/>
    <col min="12035" max="12035" width="6.6640625" style="54" customWidth="1"/>
    <col min="12036" max="12036" width="84" style="54" customWidth="1"/>
    <col min="12037" max="12038" width="0" style="54" hidden="1" customWidth="1"/>
    <col min="12039" max="12039" width="23.5" style="54" customWidth="1"/>
    <col min="12040" max="12040" width="18" style="54" customWidth="1"/>
    <col min="12041" max="12041" width="17" style="54" customWidth="1"/>
    <col min="12042" max="12043" width="18" style="54" bestFit="1" customWidth="1"/>
    <col min="12044" max="12044" width="13.6640625" style="54" bestFit="1" customWidth="1"/>
    <col min="12045" max="12045" width="18" style="54" bestFit="1" customWidth="1"/>
    <col min="12046" max="12046" width="11" style="54" bestFit="1" customWidth="1"/>
    <col min="12047" max="12047" width="18" style="54" bestFit="1" customWidth="1"/>
    <col min="12048" max="12048" width="11" style="54" bestFit="1" customWidth="1"/>
    <col min="12049" max="12288" width="9.33203125" style="54"/>
    <col min="12289" max="12289" width="11.1640625" style="54" customWidth="1"/>
    <col min="12290" max="12290" width="14" style="54" bestFit="1" customWidth="1"/>
    <col min="12291" max="12291" width="6.6640625" style="54" customWidth="1"/>
    <col min="12292" max="12292" width="84" style="54" customWidth="1"/>
    <col min="12293" max="12294" width="0" style="54" hidden="1" customWidth="1"/>
    <col min="12295" max="12295" width="23.5" style="54" customWidth="1"/>
    <col min="12296" max="12296" width="18" style="54" customWidth="1"/>
    <col min="12297" max="12297" width="17" style="54" customWidth="1"/>
    <col min="12298" max="12299" width="18" style="54" bestFit="1" customWidth="1"/>
    <col min="12300" max="12300" width="13.6640625" style="54" bestFit="1" customWidth="1"/>
    <col min="12301" max="12301" width="18" style="54" bestFit="1" customWidth="1"/>
    <col min="12302" max="12302" width="11" style="54" bestFit="1" customWidth="1"/>
    <col min="12303" max="12303" width="18" style="54" bestFit="1" customWidth="1"/>
    <col min="12304" max="12304" width="11" style="54" bestFit="1" customWidth="1"/>
    <col min="12305" max="12544" width="9.33203125" style="54"/>
    <col min="12545" max="12545" width="11.1640625" style="54" customWidth="1"/>
    <col min="12546" max="12546" width="14" style="54" bestFit="1" customWidth="1"/>
    <col min="12547" max="12547" width="6.6640625" style="54" customWidth="1"/>
    <col min="12548" max="12548" width="84" style="54" customWidth="1"/>
    <col min="12549" max="12550" width="0" style="54" hidden="1" customWidth="1"/>
    <col min="12551" max="12551" width="23.5" style="54" customWidth="1"/>
    <col min="12552" max="12552" width="18" style="54" customWidth="1"/>
    <col min="12553" max="12553" width="17" style="54" customWidth="1"/>
    <col min="12554" max="12555" width="18" style="54" bestFit="1" customWidth="1"/>
    <col min="12556" max="12556" width="13.6640625" style="54" bestFit="1" customWidth="1"/>
    <col min="12557" max="12557" width="18" style="54" bestFit="1" customWidth="1"/>
    <col min="12558" max="12558" width="11" style="54" bestFit="1" customWidth="1"/>
    <col min="12559" max="12559" width="18" style="54" bestFit="1" customWidth="1"/>
    <col min="12560" max="12560" width="11" style="54" bestFit="1" customWidth="1"/>
    <col min="12561" max="12800" width="9.33203125" style="54"/>
    <col min="12801" max="12801" width="11.1640625" style="54" customWidth="1"/>
    <col min="12802" max="12802" width="14" style="54" bestFit="1" customWidth="1"/>
    <col min="12803" max="12803" width="6.6640625" style="54" customWidth="1"/>
    <col min="12804" max="12804" width="84" style="54" customWidth="1"/>
    <col min="12805" max="12806" width="0" style="54" hidden="1" customWidth="1"/>
    <col min="12807" max="12807" width="23.5" style="54" customWidth="1"/>
    <col min="12808" max="12808" width="18" style="54" customWidth="1"/>
    <col min="12809" max="12809" width="17" style="54" customWidth="1"/>
    <col min="12810" max="12811" width="18" style="54" bestFit="1" customWidth="1"/>
    <col min="12812" max="12812" width="13.6640625" style="54" bestFit="1" customWidth="1"/>
    <col min="12813" max="12813" width="18" style="54" bestFit="1" customWidth="1"/>
    <col min="12814" max="12814" width="11" style="54" bestFit="1" customWidth="1"/>
    <col min="12815" max="12815" width="18" style="54" bestFit="1" customWidth="1"/>
    <col min="12816" max="12816" width="11" style="54" bestFit="1" customWidth="1"/>
    <col min="12817" max="13056" width="9.33203125" style="54"/>
    <col min="13057" max="13057" width="11.1640625" style="54" customWidth="1"/>
    <col min="13058" max="13058" width="14" style="54" bestFit="1" customWidth="1"/>
    <col min="13059" max="13059" width="6.6640625" style="54" customWidth="1"/>
    <col min="13060" max="13060" width="84" style="54" customWidth="1"/>
    <col min="13061" max="13062" width="0" style="54" hidden="1" customWidth="1"/>
    <col min="13063" max="13063" width="23.5" style="54" customWidth="1"/>
    <col min="13064" max="13064" width="18" style="54" customWidth="1"/>
    <col min="13065" max="13065" width="17" style="54" customWidth="1"/>
    <col min="13066" max="13067" width="18" style="54" bestFit="1" customWidth="1"/>
    <col min="13068" max="13068" width="13.6640625" style="54" bestFit="1" customWidth="1"/>
    <col min="13069" max="13069" width="18" style="54" bestFit="1" customWidth="1"/>
    <col min="13070" max="13070" width="11" style="54" bestFit="1" customWidth="1"/>
    <col min="13071" max="13071" width="18" style="54" bestFit="1" customWidth="1"/>
    <col min="13072" max="13072" width="11" style="54" bestFit="1" customWidth="1"/>
    <col min="13073" max="13312" width="9.33203125" style="54"/>
    <col min="13313" max="13313" width="11.1640625" style="54" customWidth="1"/>
    <col min="13314" max="13314" width="14" style="54" bestFit="1" customWidth="1"/>
    <col min="13315" max="13315" width="6.6640625" style="54" customWidth="1"/>
    <col min="13316" max="13316" width="84" style="54" customWidth="1"/>
    <col min="13317" max="13318" width="0" style="54" hidden="1" customWidth="1"/>
    <col min="13319" max="13319" width="23.5" style="54" customWidth="1"/>
    <col min="13320" max="13320" width="18" style="54" customWidth="1"/>
    <col min="13321" max="13321" width="17" style="54" customWidth="1"/>
    <col min="13322" max="13323" width="18" style="54" bestFit="1" customWidth="1"/>
    <col min="13324" max="13324" width="13.6640625" style="54" bestFit="1" customWidth="1"/>
    <col min="13325" max="13325" width="18" style="54" bestFit="1" customWidth="1"/>
    <col min="13326" max="13326" width="11" style="54" bestFit="1" customWidth="1"/>
    <col min="13327" max="13327" width="18" style="54" bestFit="1" customWidth="1"/>
    <col min="13328" max="13328" width="11" style="54" bestFit="1" customWidth="1"/>
    <col min="13329" max="13568" width="9.33203125" style="54"/>
    <col min="13569" max="13569" width="11.1640625" style="54" customWidth="1"/>
    <col min="13570" max="13570" width="14" style="54" bestFit="1" customWidth="1"/>
    <col min="13571" max="13571" width="6.6640625" style="54" customWidth="1"/>
    <col min="13572" max="13572" width="84" style="54" customWidth="1"/>
    <col min="13573" max="13574" width="0" style="54" hidden="1" customWidth="1"/>
    <col min="13575" max="13575" width="23.5" style="54" customWidth="1"/>
    <col min="13576" max="13576" width="18" style="54" customWidth="1"/>
    <col min="13577" max="13577" width="17" style="54" customWidth="1"/>
    <col min="13578" max="13579" width="18" style="54" bestFit="1" customWidth="1"/>
    <col min="13580" max="13580" width="13.6640625" style="54" bestFit="1" customWidth="1"/>
    <col min="13581" max="13581" width="18" style="54" bestFit="1" customWidth="1"/>
    <col min="13582" max="13582" width="11" style="54" bestFit="1" customWidth="1"/>
    <col min="13583" max="13583" width="18" style="54" bestFit="1" customWidth="1"/>
    <col min="13584" max="13584" width="11" style="54" bestFit="1" customWidth="1"/>
    <col min="13585" max="13824" width="9.33203125" style="54"/>
    <col min="13825" max="13825" width="11.1640625" style="54" customWidth="1"/>
    <col min="13826" max="13826" width="14" style="54" bestFit="1" customWidth="1"/>
    <col min="13827" max="13827" width="6.6640625" style="54" customWidth="1"/>
    <col min="13828" max="13828" width="84" style="54" customWidth="1"/>
    <col min="13829" max="13830" width="0" style="54" hidden="1" customWidth="1"/>
    <col min="13831" max="13831" width="23.5" style="54" customWidth="1"/>
    <col min="13832" max="13832" width="18" style="54" customWidth="1"/>
    <col min="13833" max="13833" width="17" style="54" customWidth="1"/>
    <col min="13834" max="13835" width="18" style="54" bestFit="1" customWidth="1"/>
    <col min="13836" max="13836" width="13.6640625" style="54" bestFit="1" customWidth="1"/>
    <col min="13837" max="13837" width="18" style="54" bestFit="1" customWidth="1"/>
    <col min="13838" max="13838" width="11" style="54" bestFit="1" customWidth="1"/>
    <col min="13839" max="13839" width="18" style="54" bestFit="1" customWidth="1"/>
    <col min="13840" max="13840" width="11" style="54" bestFit="1" customWidth="1"/>
    <col min="13841" max="14080" width="9.33203125" style="54"/>
    <col min="14081" max="14081" width="11.1640625" style="54" customWidth="1"/>
    <col min="14082" max="14082" width="14" style="54" bestFit="1" customWidth="1"/>
    <col min="14083" max="14083" width="6.6640625" style="54" customWidth="1"/>
    <col min="14084" max="14084" width="84" style="54" customWidth="1"/>
    <col min="14085" max="14086" width="0" style="54" hidden="1" customWidth="1"/>
    <col min="14087" max="14087" width="23.5" style="54" customWidth="1"/>
    <col min="14088" max="14088" width="18" style="54" customWidth="1"/>
    <col min="14089" max="14089" width="17" style="54" customWidth="1"/>
    <col min="14090" max="14091" width="18" style="54" bestFit="1" customWidth="1"/>
    <col min="14092" max="14092" width="13.6640625" style="54" bestFit="1" customWidth="1"/>
    <col min="14093" max="14093" width="18" style="54" bestFit="1" customWidth="1"/>
    <col min="14094" max="14094" width="11" style="54" bestFit="1" customWidth="1"/>
    <col min="14095" max="14095" width="18" style="54" bestFit="1" customWidth="1"/>
    <col min="14096" max="14096" width="11" style="54" bestFit="1" customWidth="1"/>
    <col min="14097" max="14336" width="9.33203125" style="54"/>
    <col min="14337" max="14337" width="11.1640625" style="54" customWidth="1"/>
    <col min="14338" max="14338" width="14" style="54" bestFit="1" customWidth="1"/>
    <col min="14339" max="14339" width="6.6640625" style="54" customWidth="1"/>
    <col min="14340" max="14340" width="84" style="54" customWidth="1"/>
    <col min="14341" max="14342" width="0" style="54" hidden="1" customWidth="1"/>
    <col min="14343" max="14343" width="23.5" style="54" customWidth="1"/>
    <col min="14344" max="14344" width="18" style="54" customWidth="1"/>
    <col min="14345" max="14345" width="17" style="54" customWidth="1"/>
    <col min="14346" max="14347" width="18" style="54" bestFit="1" customWidth="1"/>
    <col min="14348" max="14348" width="13.6640625" style="54" bestFit="1" customWidth="1"/>
    <col min="14349" max="14349" width="18" style="54" bestFit="1" customWidth="1"/>
    <col min="14350" max="14350" width="11" style="54" bestFit="1" customWidth="1"/>
    <col min="14351" max="14351" width="18" style="54" bestFit="1" customWidth="1"/>
    <col min="14352" max="14352" width="11" style="54" bestFit="1" customWidth="1"/>
    <col min="14353" max="14592" width="9.33203125" style="54"/>
    <col min="14593" max="14593" width="11.1640625" style="54" customWidth="1"/>
    <col min="14594" max="14594" width="14" style="54" bestFit="1" customWidth="1"/>
    <col min="14595" max="14595" width="6.6640625" style="54" customWidth="1"/>
    <col min="14596" max="14596" width="84" style="54" customWidth="1"/>
    <col min="14597" max="14598" width="0" style="54" hidden="1" customWidth="1"/>
    <col min="14599" max="14599" width="23.5" style="54" customWidth="1"/>
    <col min="14600" max="14600" width="18" style="54" customWidth="1"/>
    <col min="14601" max="14601" width="17" style="54" customWidth="1"/>
    <col min="14602" max="14603" width="18" style="54" bestFit="1" customWidth="1"/>
    <col min="14604" max="14604" width="13.6640625" style="54" bestFit="1" customWidth="1"/>
    <col min="14605" max="14605" width="18" style="54" bestFit="1" customWidth="1"/>
    <col min="14606" max="14606" width="11" style="54" bestFit="1" customWidth="1"/>
    <col min="14607" max="14607" width="18" style="54" bestFit="1" customWidth="1"/>
    <col min="14608" max="14608" width="11" style="54" bestFit="1" customWidth="1"/>
    <col min="14609" max="14848" width="9.33203125" style="54"/>
    <col min="14849" max="14849" width="11.1640625" style="54" customWidth="1"/>
    <col min="14850" max="14850" width="14" style="54" bestFit="1" customWidth="1"/>
    <col min="14851" max="14851" width="6.6640625" style="54" customWidth="1"/>
    <col min="14852" max="14852" width="84" style="54" customWidth="1"/>
    <col min="14853" max="14854" width="0" style="54" hidden="1" customWidth="1"/>
    <col min="14855" max="14855" width="23.5" style="54" customWidth="1"/>
    <col min="14856" max="14856" width="18" style="54" customWidth="1"/>
    <col min="14857" max="14857" width="17" style="54" customWidth="1"/>
    <col min="14858" max="14859" width="18" style="54" bestFit="1" customWidth="1"/>
    <col min="14860" max="14860" width="13.6640625" style="54" bestFit="1" customWidth="1"/>
    <col min="14861" max="14861" width="18" style="54" bestFit="1" customWidth="1"/>
    <col min="14862" max="14862" width="11" style="54" bestFit="1" customWidth="1"/>
    <col min="14863" max="14863" width="18" style="54" bestFit="1" customWidth="1"/>
    <col min="14864" max="14864" width="11" style="54" bestFit="1" customWidth="1"/>
    <col min="14865" max="15104" width="9.33203125" style="54"/>
    <col min="15105" max="15105" width="11.1640625" style="54" customWidth="1"/>
    <col min="15106" max="15106" width="14" style="54" bestFit="1" customWidth="1"/>
    <col min="15107" max="15107" width="6.6640625" style="54" customWidth="1"/>
    <col min="15108" max="15108" width="84" style="54" customWidth="1"/>
    <col min="15109" max="15110" width="0" style="54" hidden="1" customWidth="1"/>
    <col min="15111" max="15111" width="23.5" style="54" customWidth="1"/>
    <col min="15112" max="15112" width="18" style="54" customWidth="1"/>
    <col min="15113" max="15113" width="17" style="54" customWidth="1"/>
    <col min="15114" max="15115" width="18" style="54" bestFit="1" customWidth="1"/>
    <col min="15116" max="15116" width="13.6640625" style="54" bestFit="1" customWidth="1"/>
    <col min="15117" max="15117" width="18" style="54" bestFit="1" customWidth="1"/>
    <col min="15118" max="15118" width="11" style="54" bestFit="1" customWidth="1"/>
    <col min="15119" max="15119" width="18" style="54" bestFit="1" customWidth="1"/>
    <col min="15120" max="15120" width="11" style="54" bestFit="1" customWidth="1"/>
    <col min="15121" max="15360" width="9.33203125" style="54"/>
    <col min="15361" max="15361" width="11.1640625" style="54" customWidth="1"/>
    <col min="15362" max="15362" width="14" style="54" bestFit="1" customWidth="1"/>
    <col min="15363" max="15363" width="6.6640625" style="54" customWidth="1"/>
    <col min="15364" max="15364" width="84" style="54" customWidth="1"/>
    <col min="15365" max="15366" width="0" style="54" hidden="1" customWidth="1"/>
    <col min="15367" max="15367" width="23.5" style="54" customWidth="1"/>
    <col min="15368" max="15368" width="18" style="54" customWidth="1"/>
    <col min="15369" max="15369" width="17" style="54" customWidth="1"/>
    <col min="15370" max="15371" width="18" style="54" bestFit="1" customWidth="1"/>
    <col min="15372" max="15372" width="13.6640625" style="54" bestFit="1" customWidth="1"/>
    <col min="15373" max="15373" width="18" style="54" bestFit="1" customWidth="1"/>
    <col min="15374" max="15374" width="11" style="54" bestFit="1" customWidth="1"/>
    <col min="15375" max="15375" width="18" style="54" bestFit="1" customWidth="1"/>
    <col min="15376" max="15376" width="11" style="54" bestFit="1" customWidth="1"/>
    <col min="15377" max="15616" width="9.33203125" style="54"/>
    <col min="15617" max="15617" width="11.1640625" style="54" customWidth="1"/>
    <col min="15618" max="15618" width="14" style="54" bestFit="1" customWidth="1"/>
    <col min="15619" max="15619" width="6.6640625" style="54" customWidth="1"/>
    <col min="15620" max="15620" width="84" style="54" customWidth="1"/>
    <col min="15621" max="15622" width="0" style="54" hidden="1" customWidth="1"/>
    <col min="15623" max="15623" width="23.5" style="54" customWidth="1"/>
    <col min="15624" max="15624" width="18" style="54" customWidth="1"/>
    <col min="15625" max="15625" width="17" style="54" customWidth="1"/>
    <col min="15626" max="15627" width="18" style="54" bestFit="1" customWidth="1"/>
    <col min="15628" max="15628" width="13.6640625" style="54" bestFit="1" customWidth="1"/>
    <col min="15629" max="15629" width="18" style="54" bestFit="1" customWidth="1"/>
    <col min="15630" max="15630" width="11" style="54" bestFit="1" customWidth="1"/>
    <col min="15631" max="15631" width="18" style="54" bestFit="1" customWidth="1"/>
    <col min="15632" max="15632" width="11" style="54" bestFit="1" customWidth="1"/>
    <col min="15633" max="15872" width="9.33203125" style="54"/>
    <col min="15873" max="15873" width="11.1640625" style="54" customWidth="1"/>
    <col min="15874" max="15874" width="14" style="54" bestFit="1" customWidth="1"/>
    <col min="15875" max="15875" width="6.6640625" style="54" customWidth="1"/>
    <col min="15876" max="15876" width="84" style="54" customWidth="1"/>
    <col min="15877" max="15878" width="0" style="54" hidden="1" customWidth="1"/>
    <col min="15879" max="15879" width="23.5" style="54" customWidth="1"/>
    <col min="15880" max="15880" width="18" style="54" customWidth="1"/>
    <col min="15881" max="15881" width="17" style="54" customWidth="1"/>
    <col min="15882" max="15883" width="18" style="54" bestFit="1" customWidth="1"/>
    <col min="15884" max="15884" width="13.6640625" style="54" bestFit="1" customWidth="1"/>
    <col min="15885" max="15885" width="18" style="54" bestFit="1" customWidth="1"/>
    <col min="15886" max="15886" width="11" style="54" bestFit="1" customWidth="1"/>
    <col min="15887" max="15887" width="18" style="54" bestFit="1" customWidth="1"/>
    <col min="15888" max="15888" width="11" style="54" bestFit="1" customWidth="1"/>
    <col min="15889" max="16128" width="9.33203125" style="54"/>
    <col min="16129" max="16129" width="11.1640625" style="54" customWidth="1"/>
    <col min="16130" max="16130" width="14" style="54" bestFit="1" customWidth="1"/>
    <col min="16131" max="16131" width="6.6640625" style="54" customWidth="1"/>
    <col min="16132" max="16132" width="84" style="54" customWidth="1"/>
    <col min="16133" max="16134" width="0" style="54" hidden="1" customWidth="1"/>
    <col min="16135" max="16135" width="23.5" style="54" customWidth="1"/>
    <col min="16136" max="16136" width="18" style="54" customWidth="1"/>
    <col min="16137" max="16137" width="17" style="54" customWidth="1"/>
    <col min="16138" max="16139" width="18" style="54" bestFit="1" customWidth="1"/>
    <col min="16140" max="16140" width="13.6640625" style="54" bestFit="1" customWidth="1"/>
    <col min="16141" max="16141" width="18" style="54" bestFit="1" customWidth="1"/>
    <col min="16142" max="16142" width="11" style="54" bestFit="1" customWidth="1"/>
    <col min="16143" max="16143" width="18" style="54" bestFit="1" customWidth="1"/>
    <col min="16144" max="16144" width="11" style="54" bestFit="1" customWidth="1"/>
    <col min="16145" max="16384" width="9.33203125" style="54"/>
  </cols>
  <sheetData>
    <row r="1" spans="1:17" ht="20.25" customHeight="1">
      <c r="A1" s="193" t="s">
        <v>29</v>
      </c>
      <c r="B1" s="194"/>
      <c r="C1" s="194"/>
      <c r="D1" s="194"/>
      <c r="E1" s="194"/>
      <c r="F1" s="194"/>
      <c r="G1" s="194"/>
      <c r="H1" s="194"/>
      <c r="I1" s="194"/>
    </row>
    <row r="2" spans="1:17" ht="16.5">
      <c r="A2" s="55"/>
      <c r="F2" s="54"/>
    </row>
    <row r="3" spans="1:17" ht="15.75">
      <c r="A3" s="195" t="s">
        <v>30</v>
      </c>
      <c r="B3" s="195"/>
      <c r="C3" s="195"/>
      <c r="D3" s="195"/>
      <c r="E3" s="195"/>
      <c r="F3" s="195"/>
      <c r="G3" s="195"/>
      <c r="H3" s="195"/>
      <c r="I3" s="195"/>
    </row>
    <row r="4" spans="1:17" ht="15.75">
      <c r="A4" s="56"/>
      <c r="F4" s="54"/>
      <c r="G4" s="57"/>
      <c r="H4" s="57"/>
      <c r="I4" s="57"/>
    </row>
    <row r="5" spans="1:17">
      <c r="F5" s="54"/>
      <c r="G5" s="58"/>
      <c r="H5" s="58"/>
      <c r="I5" s="58"/>
    </row>
    <row r="6" spans="1:17" s="61" customFormat="1" ht="28.5">
      <c r="A6" s="59" t="s">
        <v>31</v>
      </c>
      <c r="B6" s="59" t="s">
        <v>32</v>
      </c>
      <c r="C6" s="59" t="s">
        <v>33</v>
      </c>
      <c r="D6" s="59" t="s">
        <v>34</v>
      </c>
      <c r="E6" s="60"/>
      <c r="F6" s="60"/>
      <c r="G6" s="60" t="str">
        <f>CONCATENATE("Plan za ",RIGHT(G9,5))</f>
        <v>Plan za 2026.</v>
      </c>
      <c r="H6" s="60" t="str">
        <f>CONCATENATE("Projekcija za ",RIGHT(H9,5))</f>
        <v>Projekcija za 2027.</v>
      </c>
      <c r="I6" s="60" t="str">
        <f>CONCATENATE("Projekcija za ",RIGHT(I9,5))</f>
        <v>Projekcija za 2028.</v>
      </c>
    </row>
    <row r="7" spans="1:17" s="65" customFormat="1" ht="11.25">
      <c r="A7" s="62">
        <v>1</v>
      </c>
      <c r="B7" s="62">
        <v>2</v>
      </c>
      <c r="C7" s="62">
        <v>3</v>
      </c>
      <c r="D7" s="62">
        <v>4</v>
      </c>
      <c r="E7" s="63"/>
      <c r="F7" s="63"/>
      <c r="G7" s="64">
        <v>5</v>
      </c>
      <c r="H7" s="64">
        <v>6</v>
      </c>
      <c r="I7" s="64">
        <v>7</v>
      </c>
    </row>
    <row r="8" spans="1:17" s="65" customFormat="1">
      <c r="A8" s="66"/>
      <c r="B8" s="66"/>
      <c r="C8" s="66"/>
      <c r="D8" s="67" t="s">
        <v>4</v>
      </c>
      <c r="E8" s="68"/>
      <c r="F8" s="68"/>
      <c r="G8" s="69">
        <f>IF(ISBLANK([1]List2!B3),"",[1]List2!B3)</f>
        <v>29446628</v>
      </c>
      <c r="H8" s="69">
        <f>IF(ISBLANK([1]List2!C3),"",[1]List2!C3)</f>
        <v>46649982</v>
      </c>
      <c r="I8" s="69">
        <f>IF(ISBLANK([1]List2!D3),"",[1]List2!D3)</f>
        <v>36354701</v>
      </c>
    </row>
    <row r="9" spans="1:17" ht="38.25" hidden="1">
      <c r="A9" s="70" t="str">
        <f>IF(ISNUMBER(SEARCH("XXX", E9)),LEFT(E9, LEN(E9)-3),"")</f>
        <v/>
      </c>
      <c r="B9" s="71" t="str">
        <f>IF(ISNUMBER(SEARCH("YYY", E9)),LEFT(E9, LEN(E9)-3),"")</f>
        <v/>
      </c>
      <c r="C9" s="71" t="str">
        <f>IF(ISNUMBER(VALUE(E9)),E9,"")</f>
        <v/>
      </c>
      <c r="D9" s="71" t="str">
        <f>IF(ISNUMBER(SEARCH("XXX", E9)),VLOOKUP(CONCATENATE("DRRH/",LEFT(E9, LEN(E9)-3)),[1]List1!A$2:B$100,2,FALSE),IF(ISNUMBER(SEARCH("YYY", E9)),VLOOKUP(CONCATENATE("DRRH/",LEFT(E9, LEN(E9)-3)),[1]List1!C$2:D$100,2,FALSE),F9))</f>
        <v/>
      </c>
      <c r="E9" s="72" t="s">
        <v>14</v>
      </c>
      <c r="F9" s="72" t="s">
        <v>14</v>
      </c>
      <c r="G9" s="73" t="s">
        <v>35</v>
      </c>
      <c r="H9" s="73" t="s">
        <v>36</v>
      </c>
      <c r="I9" s="73" t="s">
        <v>37</v>
      </c>
      <c r="J9" s="68"/>
      <c r="K9" s="68"/>
      <c r="L9" s="68"/>
      <c r="M9" s="68"/>
      <c r="N9" s="68"/>
    </row>
    <row r="10" spans="1:17" hidden="1">
      <c r="A10" s="74" t="str">
        <f>IF(LEN(TRIM(E10)) = 1, TRIM(E10), "" )</f>
        <v/>
      </c>
      <c r="B10" s="75" t="str">
        <f>IF(LEN(TRIM(E10)) = 2, TRIM(E10), "" )</f>
        <v/>
      </c>
      <c r="C10" s="75" t="str">
        <f>IF(LEN(TRIM(E10)) = 3, TRIM(E10), "" )</f>
        <v/>
      </c>
      <c r="D10" s="75" t="str">
        <f>IF(LEN(TRIM(E10)) = 4, TRIM(E10), "" )</f>
        <v/>
      </c>
      <c r="E10" s="72" t="s">
        <v>38</v>
      </c>
      <c r="F10" s="72" t="s">
        <v>14</v>
      </c>
      <c r="G10" s="76" t="s">
        <v>17</v>
      </c>
      <c r="H10" s="76" t="s">
        <v>17</v>
      </c>
      <c r="I10" s="76" t="s">
        <v>17</v>
      </c>
      <c r="J10" s="77"/>
      <c r="K10" s="77"/>
      <c r="L10" s="68"/>
      <c r="M10" s="68"/>
      <c r="N10" s="68"/>
    </row>
    <row r="11" spans="1:17">
      <c r="A11" s="78" t="str">
        <f t="shared" ref="A11:A21" si="0">IF(ISNUMBER(SEARCH("XXX", E11)),LEFT(E11, LEN(E11)-3),"")</f>
        <v>6</v>
      </c>
      <c r="B11" s="79" t="str">
        <f t="shared" ref="B11:B21" si="1">IF(ISNUMBER(SEARCH("YYY", E11)),LEFT(E11, LEN(E11)-3),"")</f>
        <v/>
      </c>
      <c r="C11" s="79" t="str">
        <f t="shared" ref="C11:C21" si="2">IF(ISNUMBER(VALUE(E11)),E11,"")</f>
        <v/>
      </c>
      <c r="D11" s="79" t="str">
        <f>IF(ISNUMBER(SEARCH("XXX", E11)),VLOOKUP(CONCATENATE("DRRH/",LEFT(E11, LEN(E11)-3)),[1]List1!A$2:B$100,2,FALSE),IF(ISNUMBER(SEARCH("YYY", E11)),VLOOKUP(CONCATENATE("DRRH/",LEFT(E11, LEN(E11)-3)),[1]List1!C$2:D$100,2,FALSE),F11))</f>
        <v>Prihodi poslovanja</v>
      </c>
      <c r="E11" s="80" t="s">
        <v>39</v>
      </c>
      <c r="F11" s="80" t="s">
        <v>14</v>
      </c>
      <c r="G11" s="81">
        <v>29446628</v>
      </c>
      <c r="H11" s="81">
        <v>46649982</v>
      </c>
      <c r="I11" s="81">
        <v>36354701</v>
      </c>
      <c r="J11" s="82"/>
      <c r="K11" s="82"/>
      <c r="L11" s="68"/>
      <c r="M11" s="68"/>
      <c r="N11" s="68"/>
    </row>
    <row r="12" spans="1:17">
      <c r="A12" s="78" t="str">
        <f t="shared" si="0"/>
        <v/>
      </c>
      <c r="B12" s="79" t="str">
        <f t="shared" si="1"/>
        <v>63</v>
      </c>
      <c r="C12" s="79" t="str">
        <f t="shared" si="2"/>
        <v/>
      </c>
      <c r="D12" s="79" t="str">
        <f>IF(ISNUMBER(SEARCH("XXX", E12)),VLOOKUP(CONCATENATE("DRRH/",LEFT(E12, LEN(E12)-3)),[1]List1!A$2:B$100,2,FALSE),IF(ISNUMBER(SEARCH("YYY", E12)),VLOOKUP(CONCATENATE("DRRH/",LEFT(E12, LEN(E12)-3)),[1]List1!C$2:D$100,2,FALSE),F12))</f>
        <v>Pomoći iz inozemstva i od subjekata unutar općeg proračuna</v>
      </c>
      <c r="E12" s="83" t="s">
        <v>40</v>
      </c>
      <c r="F12" s="83" t="s">
        <v>14</v>
      </c>
      <c r="G12" s="81">
        <v>1011564</v>
      </c>
      <c r="H12" s="81">
        <v>788453</v>
      </c>
      <c r="I12" s="81">
        <v>862162</v>
      </c>
      <c r="J12" s="82"/>
      <c r="K12" s="82"/>
      <c r="L12" s="82"/>
      <c r="M12" s="82"/>
      <c r="N12" s="82"/>
      <c r="O12" s="84"/>
      <c r="P12" s="84"/>
      <c r="Q12" s="84"/>
    </row>
    <row r="13" spans="1:17">
      <c r="A13" s="85" t="str">
        <f t="shared" si="0"/>
        <v/>
      </c>
      <c r="B13" s="86" t="str">
        <f t="shared" si="1"/>
        <v/>
      </c>
      <c r="C13" s="86" t="str">
        <f t="shared" si="2"/>
        <v>510</v>
      </c>
      <c r="D13" s="86" t="str">
        <f>IF(ISNUMBER(SEARCH("XXX", E13)),VLOOKUP(CONCATENATE("DRRH/",LEFT(E13, LEN(E13)-3)),[1]List1!A$2:B$100,2,FALSE),IF(ISNUMBER(SEARCH("YYY", E13)),VLOOKUP(CONCATENATE("DRRH/",LEFT(E13, LEN(E13)-3)),[1]List1!C$2:D$100,2,FALSE),F13))</f>
        <v>Programi Unije</v>
      </c>
      <c r="E13" s="87" t="s">
        <v>41</v>
      </c>
      <c r="F13" s="88" t="s">
        <v>42</v>
      </c>
      <c r="G13" s="89">
        <v>1011564</v>
      </c>
      <c r="H13" s="89">
        <v>788453</v>
      </c>
      <c r="I13" s="89">
        <v>862162</v>
      </c>
      <c r="J13" s="77"/>
      <c r="K13" s="77"/>
      <c r="L13" s="82"/>
      <c r="M13" s="82"/>
      <c r="N13" s="82"/>
      <c r="O13" s="84"/>
      <c r="P13" s="84"/>
      <c r="Q13" s="84"/>
    </row>
    <row r="14" spans="1:17" ht="25.5">
      <c r="A14" s="78" t="str">
        <f t="shared" si="0"/>
        <v/>
      </c>
      <c r="B14" s="79" t="str">
        <f t="shared" si="1"/>
        <v>65</v>
      </c>
      <c r="C14" s="79" t="str">
        <f t="shared" si="2"/>
        <v/>
      </c>
      <c r="D14" s="79" t="str">
        <f>IF(ISNUMBER(SEARCH("XXX", E14)),VLOOKUP(CONCATENATE("DRRH/",LEFT(E14, LEN(E14)-3)),[1]List1!A$2:B$100,2,FALSE),IF(ISNUMBER(SEARCH("YYY", E14)),VLOOKUP(CONCATENATE("DRRH/",LEFT(E14, LEN(E14)-3)),[1]List1!C$2:D$100,2,FALSE),F14))</f>
        <v>Prihodi od upravnih i administrativnih pristojbi, pristojbi po posebnim propisima i naknada</v>
      </c>
      <c r="E14" s="83" t="s">
        <v>43</v>
      </c>
      <c r="F14" s="83" t="s">
        <v>14</v>
      </c>
      <c r="G14" s="81">
        <v>55000</v>
      </c>
      <c r="H14" s="81">
        <v>55000</v>
      </c>
      <c r="I14" s="81">
        <v>55000</v>
      </c>
      <c r="J14" s="82"/>
      <c r="K14" s="82"/>
      <c r="L14" s="82"/>
      <c r="M14" s="82"/>
      <c r="N14" s="82"/>
      <c r="O14" s="84"/>
      <c r="P14" s="84"/>
      <c r="Q14" s="84"/>
    </row>
    <row r="15" spans="1:17" s="90" customFormat="1">
      <c r="A15" s="85" t="str">
        <f t="shared" si="0"/>
        <v/>
      </c>
      <c r="B15" s="86" t="str">
        <f t="shared" si="1"/>
        <v/>
      </c>
      <c r="C15" s="86" t="str">
        <f t="shared" si="2"/>
        <v>43</v>
      </c>
      <c r="D15" s="86" t="str">
        <f>IF(ISNUMBER(SEARCH("XXX", E15)),VLOOKUP(CONCATENATE("DRRH/",LEFT(E15, LEN(E15)-3)),[1]List1!A$2:B$100,2,FALSE),IF(ISNUMBER(SEARCH("YYY", E15)),VLOOKUP(CONCATENATE("DRRH/",LEFT(E15, LEN(E15)-3)),[1]List1!C$2:D$100,2,FALSE),F15))</f>
        <v>Ostali prihodi za posebne namjene</v>
      </c>
      <c r="E15" s="87" t="s">
        <v>44</v>
      </c>
      <c r="F15" s="88" t="s">
        <v>45</v>
      </c>
      <c r="G15" s="89">
        <v>55000</v>
      </c>
      <c r="H15" s="89">
        <v>55000</v>
      </c>
      <c r="I15" s="89">
        <v>55000</v>
      </c>
      <c r="J15" s="77"/>
      <c r="K15" s="77"/>
      <c r="L15" s="82"/>
      <c r="M15" s="82"/>
      <c r="N15" s="82"/>
      <c r="O15" s="84"/>
      <c r="P15" s="84"/>
      <c r="Q15" s="84"/>
    </row>
    <row r="16" spans="1:17" ht="25.5">
      <c r="A16" s="78" t="str">
        <f t="shared" si="0"/>
        <v/>
      </c>
      <c r="B16" s="79" t="str">
        <f t="shared" si="1"/>
        <v>66</v>
      </c>
      <c r="C16" s="79" t="str">
        <f t="shared" si="2"/>
        <v/>
      </c>
      <c r="D16" s="79" t="str">
        <f>IF(ISNUMBER(SEARCH("XXX", E16)),VLOOKUP(CONCATENATE("DRRH/",LEFT(E16, LEN(E16)-3)),[1]List1!A$2:B$100,2,FALSE),IF(ISNUMBER(SEARCH("YYY", E16)),VLOOKUP(CONCATENATE("DRRH/",LEFT(E16, LEN(E16)-3)),[1]List1!C$2:D$100,2,FALSE),F16))</f>
        <v>Prihodi od prodaje proizvoda i robe te pruženih usluga, prihodi od donacija te povrati po protestiranim jamstvima</v>
      </c>
      <c r="E16" s="83" t="s">
        <v>46</v>
      </c>
      <c r="F16" s="83" t="s">
        <v>14</v>
      </c>
      <c r="G16" s="81">
        <v>249600</v>
      </c>
      <c r="H16" s="81">
        <v>36800</v>
      </c>
      <c r="I16" s="81">
        <v>36800</v>
      </c>
      <c r="J16" s="82"/>
      <c r="K16" s="82"/>
      <c r="L16" s="82"/>
      <c r="M16" s="82"/>
      <c r="N16" s="82"/>
      <c r="O16" s="84"/>
      <c r="P16" s="84"/>
      <c r="Q16" s="84"/>
    </row>
    <row r="17" spans="1:17">
      <c r="A17" s="85" t="str">
        <f t="shared" si="0"/>
        <v/>
      </c>
      <c r="B17" s="86" t="str">
        <f t="shared" si="1"/>
        <v/>
      </c>
      <c r="C17" s="86" t="str">
        <f t="shared" si="2"/>
        <v>31</v>
      </c>
      <c r="D17" s="86" t="str">
        <f>IF(ISNUMBER(SEARCH("XXX", E17)),VLOOKUP(CONCATENATE("DRRH/",LEFT(E17, LEN(E17)-3)),[1]List1!A$2:B$100,2,FALSE),IF(ISNUMBER(SEARCH("YYY", E17)),VLOOKUP(CONCATENATE("DRRH/",LEFT(E17, LEN(E17)-3)),[1]List1!C$2:D$100,2,FALSE),F17))</f>
        <v>Vlastiti prihodi</v>
      </c>
      <c r="E17" s="87" t="s">
        <v>47</v>
      </c>
      <c r="F17" s="88" t="s">
        <v>48</v>
      </c>
      <c r="G17" s="89">
        <v>249600</v>
      </c>
      <c r="H17" s="89">
        <v>36800</v>
      </c>
      <c r="I17" s="89">
        <v>36800</v>
      </c>
      <c r="J17" s="77"/>
      <c r="K17" s="77"/>
      <c r="L17" s="82"/>
      <c r="M17" s="82"/>
      <c r="N17" s="82"/>
      <c r="O17" s="84"/>
      <c r="P17" s="84"/>
      <c r="Q17" s="84"/>
    </row>
    <row r="18" spans="1:17">
      <c r="A18" s="78" t="str">
        <f t="shared" si="0"/>
        <v/>
      </c>
      <c r="B18" s="79" t="str">
        <f t="shared" si="1"/>
        <v>67</v>
      </c>
      <c r="C18" s="79" t="str">
        <f t="shared" si="2"/>
        <v/>
      </c>
      <c r="D18" s="79" t="str">
        <f>IF(ISNUMBER(SEARCH("XXX", E18)),VLOOKUP(CONCATENATE("DRRH/",LEFT(E18, LEN(E18)-3)),[1]List1!A$2:B$100,2,FALSE),IF(ISNUMBER(SEARCH("YYY", E18)),VLOOKUP(CONCATENATE("DRRH/",LEFT(E18, LEN(E18)-3)),[1]List1!C$2:D$100,2,FALSE),F18))</f>
        <v>Prihodi iz nadležnog proračuna i od HZZO-a temeljem ugovornih obveza</v>
      </c>
      <c r="E18" s="83" t="s">
        <v>49</v>
      </c>
      <c r="F18" s="83" t="s">
        <v>14</v>
      </c>
      <c r="G18" s="81">
        <v>28130464</v>
      </c>
      <c r="H18" s="81">
        <v>45769729</v>
      </c>
      <c r="I18" s="81">
        <v>35400739</v>
      </c>
      <c r="J18" s="84"/>
      <c r="K18" s="84"/>
    </row>
    <row r="19" spans="1:17">
      <c r="A19" s="74" t="str">
        <f t="shared" si="0"/>
        <v/>
      </c>
      <c r="B19" s="75" t="str">
        <f t="shared" si="1"/>
        <v/>
      </c>
      <c r="C19" s="75" t="str">
        <f t="shared" si="2"/>
        <v>11</v>
      </c>
      <c r="D19" s="75" t="str">
        <f>IF(ISNUMBER(SEARCH("XXX", E19)),VLOOKUP(CONCATENATE("DRRH/",LEFT(E19, LEN(E19)-3)),[1]List1!A$2:B$100,2,FALSE),IF(ISNUMBER(SEARCH("YYY", E19)),VLOOKUP(CONCATENATE("DRRH/",LEFT(E19, LEN(E19)-3)),[1]List1!C$2:D$100,2,FALSE),F19))</f>
        <v>Opći prihodi i primici</v>
      </c>
      <c r="E19" s="87" t="s">
        <v>50</v>
      </c>
      <c r="F19" s="88" t="s">
        <v>51</v>
      </c>
      <c r="G19" s="89">
        <v>27775460</v>
      </c>
      <c r="H19" s="89">
        <v>45617539</v>
      </c>
      <c r="I19" s="89">
        <v>35193420</v>
      </c>
      <c r="J19" s="91"/>
      <c r="K19" s="91"/>
    </row>
    <row r="20" spans="1:17">
      <c r="A20" s="74" t="str">
        <f t="shared" si="0"/>
        <v/>
      </c>
      <c r="B20" s="75" t="str">
        <f t="shared" si="1"/>
        <v/>
      </c>
      <c r="C20" s="75" t="str">
        <f t="shared" si="2"/>
        <v>12</v>
      </c>
      <c r="D20" s="75" t="str">
        <f>IF(ISNUMBER(SEARCH("XXX", E20)),VLOOKUP(CONCATENATE("DRRH/",LEFT(E20, LEN(E20)-3)),[1]List1!A$2:B$100,2,FALSE),IF(ISNUMBER(SEARCH("YYY", E20)),VLOOKUP(CONCATENATE("DRRH/",LEFT(E20, LEN(E20)-3)),[1]List1!C$2:D$100,2,FALSE),F20))</f>
        <v>Sredstva učešća za pomoći</v>
      </c>
      <c r="E20" s="87" t="s">
        <v>52</v>
      </c>
      <c r="F20" s="88" t="s">
        <v>53</v>
      </c>
      <c r="G20" s="89">
        <v>292504</v>
      </c>
      <c r="H20" s="89">
        <v>152190</v>
      </c>
      <c r="I20" s="89">
        <v>207319</v>
      </c>
      <c r="J20" s="91"/>
      <c r="K20" s="91"/>
    </row>
    <row r="21" spans="1:17">
      <c r="A21" s="74" t="str">
        <f t="shared" si="0"/>
        <v/>
      </c>
      <c r="B21" s="75" t="str">
        <f t="shared" si="1"/>
        <v/>
      </c>
      <c r="C21" s="75" t="str">
        <f t="shared" si="2"/>
        <v>581</v>
      </c>
      <c r="D21" s="75" t="str">
        <f>IF(ISNUMBER(SEARCH("XXX", E21)),VLOOKUP(CONCATENATE("DRRH/",LEFT(E21, LEN(E21)-3)),[1]List1!A$2:B$100,2,FALSE),IF(ISNUMBER(SEARCH("YYY", E21)),VLOOKUP(CONCATENATE("DRRH/",LEFT(E21, LEN(E21)-3)),[1]List1!C$2:D$100,2,FALSE),F21))</f>
        <v>Mehanizam za oporavak i otpornost – bespovratna sredstva</v>
      </c>
      <c r="E21" s="87" t="s">
        <v>54</v>
      </c>
      <c r="F21" s="88" t="s">
        <v>55</v>
      </c>
      <c r="G21" s="89">
        <v>62500</v>
      </c>
      <c r="H21" s="89"/>
      <c r="I21" s="89"/>
      <c r="J21" s="91"/>
      <c r="K21" s="91"/>
    </row>
  </sheetData>
  <mergeCells count="2">
    <mergeCell ref="A1:I1"/>
    <mergeCell ref="A3:I3"/>
  </mergeCells>
  <printOptions horizontalCentered="1"/>
  <pageMargins left="0.19685039370078741" right="0.19685039370078741" top="1.2204724409448819" bottom="0.43307086614173229" header="0.19685039370078741" footer="0.23622047244094491"/>
  <pageSetup paperSize="9" scale="95" orientation="landscape" r:id="rId1"/>
  <headerFooter alignWithMargins="0">
    <oddHeader>&amp;L&amp;G</oddHeader>
    <oddFooter>&amp;LVrijeme  izvođenja upita: &amp;D. &amp;T&amp;R&amp;P/&amp;N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5A8A-0C63-45A9-98BB-6A23B3046B9B}">
  <sheetPr codeName="Sheet4"/>
  <dimension ref="A1:S34"/>
  <sheetViews>
    <sheetView zoomScaleNormal="100" workbookViewId="0">
      <selection activeCell="D37" sqref="D37"/>
    </sheetView>
  </sheetViews>
  <sheetFormatPr defaultRowHeight="12.75"/>
  <cols>
    <col min="1" max="1" width="11.1640625" style="54" customWidth="1"/>
    <col min="2" max="2" width="14" style="54" bestFit="1" customWidth="1"/>
    <col min="3" max="3" width="6.6640625" style="54" customWidth="1"/>
    <col min="4" max="4" width="84" style="54" customWidth="1"/>
    <col min="5" max="5" width="19.83203125" style="54" hidden="1" customWidth="1"/>
    <col min="6" max="6" width="23.5" style="92" hidden="1" customWidth="1"/>
    <col min="7" max="7" width="23.5" style="54" hidden="1" customWidth="1"/>
    <col min="8" max="8" width="24.1640625" style="54" hidden="1" customWidth="1"/>
    <col min="9" max="9" width="12.5" style="54" hidden="1" customWidth="1"/>
    <col min="10" max="10" width="22.1640625" style="54" hidden="1" customWidth="1"/>
    <col min="11" max="11" width="20.1640625" style="111" customWidth="1"/>
    <col min="12" max="12" width="18.5" style="111" customWidth="1"/>
    <col min="13" max="13" width="19.1640625" style="111" bestFit="1" customWidth="1"/>
    <col min="14" max="15" width="18" style="54" bestFit="1" customWidth="1"/>
    <col min="16" max="16" width="13.6640625" style="54" bestFit="1" customWidth="1"/>
    <col min="17" max="17" width="18" style="54" bestFit="1" customWidth="1"/>
    <col min="18" max="18" width="11" style="54" bestFit="1" customWidth="1"/>
    <col min="19" max="19" width="18" style="54" bestFit="1" customWidth="1"/>
    <col min="20" max="20" width="11" style="54" bestFit="1" customWidth="1"/>
    <col min="21" max="256" width="9.33203125" style="54"/>
    <col min="257" max="257" width="11.1640625" style="54" customWidth="1"/>
    <col min="258" max="258" width="14" style="54" bestFit="1" customWidth="1"/>
    <col min="259" max="259" width="6.6640625" style="54" customWidth="1"/>
    <col min="260" max="260" width="84" style="54" customWidth="1"/>
    <col min="261" max="266" width="0" style="54" hidden="1" customWidth="1"/>
    <col min="267" max="267" width="20.1640625" style="54" customWidth="1"/>
    <col min="268" max="268" width="18.5" style="54" customWidth="1"/>
    <col min="269" max="269" width="19.1640625" style="54" bestFit="1" customWidth="1"/>
    <col min="270" max="271" width="18" style="54" bestFit="1" customWidth="1"/>
    <col min="272" max="272" width="13.6640625" style="54" bestFit="1" customWidth="1"/>
    <col min="273" max="273" width="18" style="54" bestFit="1" customWidth="1"/>
    <col min="274" max="274" width="11" style="54" bestFit="1" customWidth="1"/>
    <col min="275" max="275" width="18" style="54" bestFit="1" customWidth="1"/>
    <col min="276" max="276" width="11" style="54" bestFit="1" customWidth="1"/>
    <col min="277" max="512" width="9.33203125" style="54"/>
    <col min="513" max="513" width="11.1640625" style="54" customWidth="1"/>
    <col min="514" max="514" width="14" style="54" bestFit="1" customWidth="1"/>
    <col min="515" max="515" width="6.6640625" style="54" customWidth="1"/>
    <col min="516" max="516" width="84" style="54" customWidth="1"/>
    <col min="517" max="522" width="0" style="54" hidden="1" customWidth="1"/>
    <col min="523" max="523" width="20.1640625" style="54" customWidth="1"/>
    <col min="524" max="524" width="18.5" style="54" customWidth="1"/>
    <col min="525" max="525" width="19.1640625" style="54" bestFit="1" customWidth="1"/>
    <col min="526" max="527" width="18" style="54" bestFit="1" customWidth="1"/>
    <col min="528" max="528" width="13.6640625" style="54" bestFit="1" customWidth="1"/>
    <col min="529" max="529" width="18" style="54" bestFit="1" customWidth="1"/>
    <col min="530" max="530" width="11" style="54" bestFit="1" customWidth="1"/>
    <col min="531" max="531" width="18" style="54" bestFit="1" customWidth="1"/>
    <col min="532" max="532" width="11" style="54" bestFit="1" customWidth="1"/>
    <col min="533" max="768" width="9.33203125" style="54"/>
    <col min="769" max="769" width="11.1640625" style="54" customWidth="1"/>
    <col min="770" max="770" width="14" style="54" bestFit="1" customWidth="1"/>
    <col min="771" max="771" width="6.6640625" style="54" customWidth="1"/>
    <col min="772" max="772" width="84" style="54" customWidth="1"/>
    <col min="773" max="778" width="0" style="54" hidden="1" customWidth="1"/>
    <col min="779" max="779" width="20.1640625" style="54" customWidth="1"/>
    <col min="780" max="780" width="18.5" style="54" customWidth="1"/>
    <col min="781" max="781" width="19.1640625" style="54" bestFit="1" customWidth="1"/>
    <col min="782" max="783" width="18" style="54" bestFit="1" customWidth="1"/>
    <col min="784" max="784" width="13.6640625" style="54" bestFit="1" customWidth="1"/>
    <col min="785" max="785" width="18" style="54" bestFit="1" customWidth="1"/>
    <col min="786" max="786" width="11" style="54" bestFit="1" customWidth="1"/>
    <col min="787" max="787" width="18" style="54" bestFit="1" customWidth="1"/>
    <col min="788" max="788" width="11" style="54" bestFit="1" customWidth="1"/>
    <col min="789" max="1024" width="9.33203125" style="54"/>
    <col min="1025" max="1025" width="11.1640625" style="54" customWidth="1"/>
    <col min="1026" max="1026" width="14" style="54" bestFit="1" customWidth="1"/>
    <col min="1027" max="1027" width="6.6640625" style="54" customWidth="1"/>
    <col min="1028" max="1028" width="84" style="54" customWidth="1"/>
    <col min="1029" max="1034" width="0" style="54" hidden="1" customWidth="1"/>
    <col min="1035" max="1035" width="20.1640625" style="54" customWidth="1"/>
    <col min="1036" max="1036" width="18.5" style="54" customWidth="1"/>
    <col min="1037" max="1037" width="19.1640625" style="54" bestFit="1" customWidth="1"/>
    <col min="1038" max="1039" width="18" style="54" bestFit="1" customWidth="1"/>
    <col min="1040" max="1040" width="13.6640625" style="54" bestFit="1" customWidth="1"/>
    <col min="1041" max="1041" width="18" style="54" bestFit="1" customWidth="1"/>
    <col min="1042" max="1042" width="11" style="54" bestFit="1" customWidth="1"/>
    <col min="1043" max="1043" width="18" style="54" bestFit="1" customWidth="1"/>
    <col min="1044" max="1044" width="11" style="54" bestFit="1" customWidth="1"/>
    <col min="1045" max="1280" width="9.33203125" style="54"/>
    <col min="1281" max="1281" width="11.1640625" style="54" customWidth="1"/>
    <col min="1282" max="1282" width="14" style="54" bestFit="1" customWidth="1"/>
    <col min="1283" max="1283" width="6.6640625" style="54" customWidth="1"/>
    <col min="1284" max="1284" width="84" style="54" customWidth="1"/>
    <col min="1285" max="1290" width="0" style="54" hidden="1" customWidth="1"/>
    <col min="1291" max="1291" width="20.1640625" style="54" customWidth="1"/>
    <col min="1292" max="1292" width="18.5" style="54" customWidth="1"/>
    <col min="1293" max="1293" width="19.1640625" style="54" bestFit="1" customWidth="1"/>
    <col min="1294" max="1295" width="18" style="54" bestFit="1" customWidth="1"/>
    <col min="1296" max="1296" width="13.6640625" style="54" bestFit="1" customWidth="1"/>
    <col min="1297" max="1297" width="18" style="54" bestFit="1" customWidth="1"/>
    <col min="1298" max="1298" width="11" style="54" bestFit="1" customWidth="1"/>
    <col min="1299" max="1299" width="18" style="54" bestFit="1" customWidth="1"/>
    <col min="1300" max="1300" width="11" style="54" bestFit="1" customWidth="1"/>
    <col min="1301" max="1536" width="9.33203125" style="54"/>
    <col min="1537" max="1537" width="11.1640625" style="54" customWidth="1"/>
    <col min="1538" max="1538" width="14" style="54" bestFit="1" customWidth="1"/>
    <col min="1539" max="1539" width="6.6640625" style="54" customWidth="1"/>
    <col min="1540" max="1540" width="84" style="54" customWidth="1"/>
    <col min="1541" max="1546" width="0" style="54" hidden="1" customWidth="1"/>
    <col min="1547" max="1547" width="20.1640625" style="54" customWidth="1"/>
    <col min="1548" max="1548" width="18.5" style="54" customWidth="1"/>
    <col min="1549" max="1549" width="19.1640625" style="54" bestFit="1" customWidth="1"/>
    <col min="1550" max="1551" width="18" style="54" bestFit="1" customWidth="1"/>
    <col min="1552" max="1552" width="13.6640625" style="54" bestFit="1" customWidth="1"/>
    <col min="1553" max="1553" width="18" style="54" bestFit="1" customWidth="1"/>
    <col min="1554" max="1554" width="11" style="54" bestFit="1" customWidth="1"/>
    <col min="1555" max="1555" width="18" style="54" bestFit="1" customWidth="1"/>
    <col min="1556" max="1556" width="11" style="54" bestFit="1" customWidth="1"/>
    <col min="1557" max="1792" width="9.33203125" style="54"/>
    <col min="1793" max="1793" width="11.1640625" style="54" customWidth="1"/>
    <col min="1794" max="1794" width="14" style="54" bestFit="1" customWidth="1"/>
    <col min="1795" max="1795" width="6.6640625" style="54" customWidth="1"/>
    <col min="1796" max="1796" width="84" style="54" customWidth="1"/>
    <col min="1797" max="1802" width="0" style="54" hidden="1" customWidth="1"/>
    <col min="1803" max="1803" width="20.1640625" style="54" customWidth="1"/>
    <col min="1804" max="1804" width="18.5" style="54" customWidth="1"/>
    <col min="1805" max="1805" width="19.1640625" style="54" bestFit="1" customWidth="1"/>
    <col min="1806" max="1807" width="18" style="54" bestFit="1" customWidth="1"/>
    <col min="1808" max="1808" width="13.6640625" style="54" bestFit="1" customWidth="1"/>
    <col min="1809" max="1809" width="18" style="54" bestFit="1" customWidth="1"/>
    <col min="1810" max="1810" width="11" style="54" bestFit="1" customWidth="1"/>
    <col min="1811" max="1811" width="18" style="54" bestFit="1" customWidth="1"/>
    <col min="1812" max="1812" width="11" style="54" bestFit="1" customWidth="1"/>
    <col min="1813" max="2048" width="9.33203125" style="54"/>
    <col min="2049" max="2049" width="11.1640625" style="54" customWidth="1"/>
    <col min="2050" max="2050" width="14" style="54" bestFit="1" customWidth="1"/>
    <col min="2051" max="2051" width="6.6640625" style="54" customWidth="1"/>
    <col min="2052" max="2052" width="84" style="54" customWidth="1"/>
    <col min="2053" max="2058" width="0" style="54" hidden="1" customWidth="1"/>
    <col min="2059" max="2059" width="20.1640625" style="54" customWidth="1"/>
    <col min="2060" max="2060" width="18.5" style="54" customWidth="1"/>
    <col min="2061" max="2061" width="19.1640625" style="54" bestFit="1" customWidth="1"/>
    <col min="2062" max="2063" width="18" style="54" bestFit="1" customWidth="1"/>
    <col min="2064" max="2064" width="13.6640625" style="54" bestFit="1" customWidth="1"/>
    <col min="2065" max="2065" width="18" style="54" bestFit="1" customWidth="1"/>
    <col min="2066" max="2066" width="11" style="54" bestFit="1" customWidth="1"/>
    <col min="2067" max="2067" width="18" style="54" bestFit="1" customWidth="1"/>
    <col min="2068" max="2068" width="11" style="54" bestFit="1" customWidth="1"/>
    <col min="2069" max="2304" width="9.33203125" style="54"/>
    <col min="2305" max="2305" width="11.1640625" style="54" customWidth="1"/>
    <col min="2306" max="2306" width="14" style="54" bestFit="1" customWidth="1"/>
    <col min="2307" max="2307" width="6.6640625" style="54" customWidth="1"/>
    <col min="2308" max="2308" width="84" style="54" customWidth="1"/>
    <col min="2309" max="2314" width="0" style="54" hidden="1" customWidth="1"/>
    <col min="2315" max="2315" width="20.1640625" style="54" customWidth="1"/>
    <col min="2316" max="2316" width="18.5" style="54" customWidth="1"/>
    <col min="2317" max="2317" width="19.1640625" style="54" bestFit="1" customWidth="1"/>
    <col min="2318" max="2319" width="18" style="54" bestFit="1" customWidth="1"/>
    <col min="2320" max="2320" width="13.6640625" style="54" bestFit="1" customWidth="1"/>
    <col min="2321" max="2321" width="18" style="54" bestFit="1" customWidth="1"/>
    <col min="2322" max="2322" width="11" style="54" bestFit="1" customWidth="1"/>
    <col min="2323" max="2323" width="18" style="54" bestFit="1" customWidth="1"/>
    <col min="2324" max="2324" width="11" style="54" bestFit="1" customWidth="1"/>
    <col min="2325" max="2560" width="9.33203125" style="54"/>
    <col min="2561" max="2561" width="11.1640625" style="54" customWidth="1"/>
    <col min="2562" max="2562" width="14" style="54" bestFit="1" customWidth="1"/>
    <col min="2563" max="2563" width="6.6640625" style="54" customWidth="1"/>
    <col min="2564" max="2564" width="84" style="54" customWidth="1"/>
    <col min="2565" max="2570" width="0" style="54" hidden="1" customWidth="1"/>
    <col min="2571" max="2571" width="20.1640625" style="54" customWidth="1"/>
    <col min="2572" max="2572" width="18.5" style="54" customWidth="1"/>
    <col min="2573" max="2573" width="19.1640625" style="54" bestFit="1" customWidth="1"/>
    <col min="2574" max="2575" width="18" style="54" bestFit="1" customWidth="1"/>
    <col min="2576" max="2576" width="13.6640625" style="54" bestFit="1" customWidth="1"/>
    <col min="2577" max="2577" width="18" style="54" bestFit="1" customWidth="1"/>
    <col min="2578" max="2578" width="11" style="54" bestFit="1" customWidth="1"/>
    <col min="2579" max="2579" width="18" style="54" bestFit="1" customWidth="1"/>
    <col min="2580" max="2580" width="11" style="54" bestFit="1" customWidth="1"/>
    <col min="2581" max="2816" width="9.33203125" style="54"/>
    <col min="2817" max="2817" width="11.1640625" style="54" customWidth="1"/>
    <col min="2818" max="2818" width="14" style="54" bestFit="1" customWidth="1"/>
    <col min="2819" max="2819" width="6.6640625" style="54" customWidth="1"/>
    <col min="2820" max="2820" width="84" style="54" customWidth="1"/>
    <col min="2821" max="2826" width="0" style="54" hidden="1" customWidth="1"/>
    <col min="2827" max="2827" width="20.1640625" style="54" customWidth="1"/>
    <col min="2828" max="2828" width="18.5" style="54" customWidth="1"/>
    <col min="2829" max="2829" width="19.1640625" style="54" bestFit="1" customWidth="1"/>
    <col min="2830" max="2831" width="18" style="54" bestFit="1" customWidth="1"/>
    <col min="2832" max="2832" width="13.6640625" style="54" bestFit="1" customWidth="1"/>
    <col min="2833" max="2833" width="18" style="54" bestFit="1" customWidth="1"/>
    <col min="2834" max="2834" width="11" style="54" bestFit="1" customWidth="1"/>
    <col min="2835" max="2835" width="18" style="54" bestFit="1" customWidth="1"/>
    <col min="2836" max="2836" width="11" style="54" bestFit="1" customWidth="1"/>
    <col min="2837" max="3072" width="9.33203125" style="54"/>
    <col min="3073" max="3073" width="11.1640625" style="54" customWidth="1"/>
    <col min="3074" max="3074" width="14" style="54" bestFit="1" customWidth="1"/>
    <col min="3075" max="3075" width="6.6640625" style="54" customWidth="1"/>
    <col min="3076" max="3076" width="84" style="54" customWidth="1"/>
    <col min="3077" max="3082" width="0" style="54" hidden="1" customWidth="1"/>
    <col min="3083" max="3083" width="20.1640625" style="54" customWidth="1"/>
    <col min="3084" max="3084" width="18.5" style="54" customWidth="1"/>
    <col min="3085" max="3085" width="19.1640625" style="54" bestFit="1" customWidth="1"/>
    <col min="3086" max="3087" width="18" style="54" bestFit="1" customWidth="1"/>
    <col min="3088" max="3088" width="13.6640625" style="54" bestFit="1" customWidth="1"/>
    <col min="3089" max="3089" width="18" style="54" bestFit="1" customWidth="1"/>
    <col min="3090" max="3090" width="11" style="54" bestFit="1" customWidth="1"/>
    <col min="3091" max="3091" width="18" style="54" bestFit="1" customWidth="1"/>
    <col min="3092" max="3092" width="11" style="54" bestFit="1" customWidth="1"/>
    <col min="3093" max="3328" width="9.33203125" style="54"/>
    <col min="3329" max="3329" width="11.1640625" style="54" customWidth="1"/>
    <col min="3330" max="3330" width="14" style="54" bestFit="1" customWidth="1"/>
    <col min="3331" max="3331" width="6.6640625" style="54" customWidth="1"/>
    <col min="3332" max="3332" width="84" style="54" customWidth="1"/>
    <col min="3333" max="3338" width="0" style="54" hidden="1" customWidth="1"/>
    <col min="3339" max="3339" width="20.1640625" style="54" customWidth="1"/>
    <col min="3340" max="3340" width="18.5" style="54" customWidth="1"/>
    <col min="3341" max="3341" width="19.1640625" style="54" bestFit="1" customWidth="1"/>
    <col min="3342" max="3343" width="18" style="54" bestFit="1" customWidth="1"/>
    <col min="3344" max="3344" width="13.6640625" style="54" bestFit="1" customWidth="1"/>
    <col min="3345" max="3345" width="18" style="54" bestFit="1" customWidth="1"/>
    <col min="3346" max="3346" width="11" style="54" bestFit="1" customWidth="1"/>
    <col min="3347" max="3347" width="18" style="54" bestFit="1" customWidth="1"/>
    <col min="3348" max="3348" width="11" style="54" bestFit="1" customWidth="1"/>
    <col min="3349" max="3584" width="9.33203125" style="54"/>
    <col min="3585" max="3585" width="11.1640625" style="54" customWidth="1"/>
    <col min="3586" max="3586" width="14" style="54" bestFit="1" customWidth="1"/>
    <col min="3587" max="3587" width="6.6640625" style="54" customWidth="1"/>
    <col min="3588" max="3588" width="84" style="54" customWidth="1"/>
    <col min="3589" max="3594" width="0" style="54" hidden="1" customWidth="1"/>
    <col min="3595" max="3595" width="20.1640625" style="54" customWidth="1"/>
    <col min="3596" max="3596" width="18.5" style="54" customWidth="1"/>
    <col min="3597" max="3597" width="19.1640625" style="54" bestFit="1" customWidth="1"/>
    <col min="3598" max="3599" width="18" style="54" bestFit="1" customWidth="1"/>
    <col min="3600" max="3600" width="13.6640625" style="54" bestFit="1" customWidth="1"/>
    <col min="3601" max="3601" width="18" style="54" bestFit="1" customWidth="1"/>
    <col min="3602" max="3602" width="11" style="54" bestFit="1" customWidth="1"/>
    <col min="3603" max="3603" width="18" style="54" bestFit="1" customWidth="1"/>
    <col min="3604" max="3604" width="11" style="54" bestFit="1" customWidth="1"/>
    <col min="3605" max="3840" width="9.33203125" style="54"/>
    <col min="3841" max="3841" width="11.1640625" style="54" customWidth="1"/>
    <col min="3842" max="3842" width="14" style="54" bestFit="1" customWidth="1"/>
    <col min="3843" max="3843" width="6.6640625" style="54" customWidth="1"/>
    <col min="3844" max="3844" width="84" style="54" customWidth="1"/>
    <col min="3845" max="3850" width="0" style="54" hidden="1" customWidth="1"/>
    <col min="3851" max="3851" width="20.1640625" style="54" customWidth="1"/>
    <col min="3852" max="3852" width="18.5" style="54" customWidth="1"/>
    <col min="3853" max="3853" width="19.1640625" style="54" bestFit="1" customWidth="1"/>
    <col min="3854" max="3855" width="18" style="54" bestFit="1" customWidth="1"/>
    <col min="3856" max="3856" width="13.6640625" style="54" bestFit="1" customWidth="1"/>
    <col min="3857" max="3857" width="18" style="54" bestFit="1" customWidth="1"/>
    <col min="3858" max="3858" width="11" style="54" bestFit="1" customWidth="1"/>
    <col min="3859" max="3859" width="18" style="54" bestFit="1" customWidth="1"/>
    <col min="3860" max="3860" width="11" style="54" bestFit="1" customWidth="1"/>
    <col min="3861" max="4096" width="9.33203125" style="54"/>
    <col min="4097" max="4097" width="11.1640625" style="54" customWidth="1"/>
    <col min="4098" max="4098" width="14" style="54" bestFit="1" customWidth="1"/>
    <col min="4099" max="4099" width="6.6640625" style="54" customWidth="1"/>
    <col min="4100" max="4100" width="84" style="54" customWidth="1"/>
    <col min="4101" max="4106" width="0" style="54" hidden="1" customWidth="1"/>
    <col min="4107" max="4107" width="20.1640625" style="54" customWidth="1"/>
    <col min="4108" max="4108" width="18.5" style="54" customWidth="1"/>
    <col min="4109" max="4109" width="19.1640625" style="54" bestFit="1" customWidth="1"/>
    <col min="4110" max="4111" width="18" style="54" bestFit="1" customWidth="1"/>
    <col min="4112" max="4112" width="13.6640625" style="54" bestFit="1" customWidth="1"/>
    <col min="4113" max="4113" width="18" style="54" bestFit="1" customWidth="1"/>
    <col min="4114" max="4114" width="11" style="54" bestFit="1" customWidth="1"/>
    <col min="4115" max="4115" width="18" style="54" bestFit="1" customWidth="1"/>
    <col min="4116" max="4116" width="11" style="54" bestFit="1" customWidth="1"/>
    <col min="4117" max="4352" width="9.33203125" style="54"/>
    <col min="4353" max="4353" width="11.1640625" style="54" customWidth="1"/>
    <col min="4354" max="4354" width="14" style="54" bestFit="1" customWidth="1"/>
    <col min="4355" max="4355" width="6.6640625" style="54" customWidth="1"/>
    <col min="4356" max="4356" width="84" style="54" customWidth="1"/>
    <col min="4357" max="4362" width="0" style="54" hidden="1" customWidth="1"/>
    <col min="4363" max="4363" width="20.1640625" style="54" customWidth="1"/>
    <col min="4364" max="4364" width="18.5" style="54" customWidth="1"/>
    <col min="4365" max="4365" width="19.1640625" style="54" bestFit="1" customWidth="1"/>
    <col min="4366" max="4367" width="18" style="54" bestFit="1" customWidth="1"/>
    <col min="4368" max="4368" width="13.6640625" style="54" bestFit="1" customWidth="1"/>
    <col min="4369" max="4369" width="18" style="54" bestFit="1" customWidth="1"/>
    <col min="4370" max="4370" width="11" style="54" bestFit="1" customWidth="1"/>
    <col min="4371" max="4371" width="18" style="54" bestFit="1" customWidth="1"/>
    <col min="4372" max="4372" width="11" style="54" bestFit="1" customWidth="1"/>
    <col min="4373" max="4608" width="9.33203125" style="54"/>
    <col min="4609" max="4609" width="11.1640625" style="54" customWidth="1"/>
    <col min="4610" max="4610" width="14" style="54" bestFit="1" customWidth="1"/>
    <col min="4611" max="4611" width="6.6640625" style="54" customWidth="1"/>
    <col min="4612" max="4612" width="84" style="54" customWidth="1"/>
    <col min="4613" max="4618" width="0" style="54" hidden="1" customWidth="1"/>
    <col min="4619" max="4619" width="20.1640625" style="54" customWidth="1"/>
    <col min="4620" max="4620" width="18.5" style="54" customWidth="1"/>
    <col min="4621" max="4621" width="19.1640625" style="54" bestFit="1" customWidth="1"/>
    <col min="4622" max="4623" width="18" style="54" bestFit="1" customWidth="1"/>
    <col min="4624" max="4624" width="13.6640625" style="54" bestFit="1" customWidth="1"/>
    <col min="4625" max="4625" width="18" style="54" bestFit="1" customWidth="1"/>
    <col min="4626" max="4626" width="11" style="54" bestFit="1" customWidth="1"/>
    <col min="4627" max="4627" width="18" style="54" bestFit="1" customWidth="1"/>
    <col min="4628" max="4628" width="11" style="54" bestFit="1" customWidth="1"/>
    <col min="4629" max="4864" width="9.33203125" style="54"/>
    <col min="4865" max="4865" width="11.1640625" style="54" customWidth="1"/>
    <col min="4866" max="4866" width="14" style="54" bestFit="1" customWidth="1"/>
    <col min="4867" max="4867" width="6.6640625" style="54" customWidth="1"/>
    <col min="4868" max="4868" width="84" style="54" customWidth="1"/>
    <col min="4869" max="4874" width="0" style="54" hidden="1" customWidth="1"/>
    <col min="4875" max="4875" width="20.1640625" style="54" customWidth="1"/>
    <col min="4876" max="4876" width="18.5" style="54" customWidth="1"/>
    <col min="4877" max="4877" width="19.1640625" style="54" bestFit="1" customWidth="1"/>
    <col min="4878" max="4879" width="18" style="54" bestFit="1" customWidth="1"/>
    <col min="4880" max="4880" width="13.6640625" style="54" bestFit="1" customWidth="1"/>
    <col min="4881" max="4881" width="18" style="54" bestFit="1" customWidth="1"/>
    <col min="4882" max="4882" width="11" style="54" bestFit="1" customWidth="1"/>
    <col min="4883" max="4883" width="18" style="54" bestFit="1" customWidth="1"/>
    <col min="4884" max="4884" width="11" style="54" bestFit="1" customWidth="1"/>
    <col min="4885" max="5120" width="9.33203125" style="54"/>
    <col min="5121" max="5121" width="11.1640625" style="54" customWidth="1"/>
    <col min="5122" max="5122" width="14" style="54" bestFit="1" customWidth="1"/>
    <col min="5123" max="5123" width="6.6640625" style="54" customWidth="1"/>
    <col min="5124" max="5124" width="84" style="54" customWidth="1"/>
    <col min="5125" max="5130" width="0" style="54" hidden="1" customWidth="1"/>
    <col min="5131" max="5131" width="20.1640625" style="54" customWidth="1"/>
    <col min="5132" max="5132" width="18.5" style="54" customWidth="1"/>
    <col min="5133" max="5133" width="19.1640625" style="54" bestFit="1" customWidth="1"/>
    <col min="5134" max="5135" width="18" style="54" bestFit="1" customWidth="1"/>
    <col min="5136" max="5136" width="13.6640625" style="54" bestFit="1" customWidth="1"/>
    <col min="5137" max="5137" width="18" style="54" bestFit="1" customWidth="1"/>
    <col min="5138" max="5138" width="11" style="54" bestFit="1" customWidth="1"/>
    <col min="5139" max="5139" width="18" style="54" bestFit="1" customWidth="1"/>
    <col min="5140" max="5140" width="11" style="54" bestFit="1" customWidth="1"/>
    <col min="5141" max="5376" width="9.33203125" style="54"/>
    <col min="5377" max="5377" width="11.1640625" style="54" customWidth="1"/>
    <col min="5378" max="5378" width="14" style="54" bestFit="1" customWidth="1"/>
    <col min="5379" max="5379" width="6.6640625" style="54" customWidth="1"/>
    <col min="5380" max="5380" width="84" style="54" customWidth="1"/>
    <col min="5381" max="5386" width="0" style="54" hidden="1" customWidth="1"/>
    <col min="5387" max="5387" width="20.1640625" style="54" customWidth="1"/>
    <col min="5388" max="5388" width="18.5" style="54" customWidth="1"/>
    <col min="5389" max="5389" width="19.1640625" style="54" bestFit="1" customWidth="1"/>
    <col min="5390" max="5391" width="18" style="54" bestFit="1" customWidth="1"/>
    <col min="5392" max="5392" width="13.6640625" style="54" bestFit="1" customWidth="1"/>
    <col min="5393" max="5393" width="18" style="54" bestFit="1" customWidth="1"/>
    <col min="5394" max="5394" width="11" style="54" bestFit="1" customWidth="1"/>
    <col min="5395" max="5395" width="18" style="54" bestFit="1" customWidth="1"/>
    <col min="5396" max="5396" width="11" style="54" bestFit="1" customWidth="1"/>
    <col min="5397" max="5632" width="9.33203125" style="54"/>
    <col min="5633" max="5633" width="11.1640625" style="54" customWidth="1"/>
    <col min="5634" max="5634" width="14" style="54" bestFit="1" customWidth="1"/>
    <col min="5635" max="5635" width="6.6640625" style="54" customWidth="1"/>
    <col min="5636" max="5636" width="84" style="54" customWidth="1"/>
    <col min="5637" max="5642" width="0" style="54" hidden="1" customWidth="1"/>
    <col min="5643" max="5643" width="20.1640625" style="54" customWidth="1"/>
    <col min="5644" max="5644" width="18.5" style="54" customWidth="1"/>
    <col min="5645" max="5645" width="19.1640625" style="54" bestFit="1" customWidth="1"/>
    <col min="5646" max="5647" width="18" style="54" bestFit="1" customWidth="1"/>
    <col min="5648" max="5648" width="13.6640625" style="54" bestFit="1" customWidth="1"/>
    <col min="5649" max="5649" width="18" style="54" bestFit="1" customWidth="1"/>
    <col min="5650" max="5650" width="11" style="54" bestFit="1" customWidth="1"/>
    <col min="5651" max="5651" width="18" style="54" bestFit="1" customWidth="1"/>
    <col min="5652" max="5652" width="11" style="54" bestFit="1" customWidth="1"/>
    <col min="5653" max="5888" width="9.33203125" style="54"/>
    <col min="5889" max="5889" width="11.1640625" style="54" customWidth="1"/>
    <col min="5890" max="5890" width="14" style="54" bestFit="1" customWidth="1"/>
    <col min="5891" max="5891" width="6.6640625" style="54" customWidth="1"/>
    <col min="5892" max="5892" width="84" style="54" customWidth="1"/>
    <col min="5893" max="5898" width="0" style="54" hidden="1" customWidth="1"/>
    <col min="5899" max="5899" width="20.1640625" style="54" customWidth="1"/>
    <col min="5900" max="5900" width="18.5" style="54" customWidth="1"/>
    <col min="5901" max="5901" width="19.1640625" style="54" bestFit="1" customWidth="1"/>
    <col min="5902" max="5903" width="18" style="54" bestFit="1" customWidth="1"/>
    <col min="5904" max="5904" width="13.6640625" style="54" bestFit="1" customWidth="1"/>
    <col min="5905" max="5905" width="18" style="54" bestFit="1" customWidth="1"/>
    <col min="5906" max="5906" width="11" style="54" bestFit="1" customWidth="1"/>
    <col min="5907" max="5907" width="18" style="54" bestFit="1" customWidth="1"/>
    <col min="5908" max="5908" width="11" style="54" bestFit="1" customWidth="1"/>
    <col min="5909" max="6144" width="9.33203125" style="54"/>
    <col min="6145" max="6145" width="11.1640625" style="54" customWidth="1"/>
    <col min="6146" max="6146" width="14" style="54" bestFit="1" customWidth="1"/>
    <col min="6147" max="6147" width="6.6640625" style="54" customWidth="1"/>
    <col min="6148" max="6148" width="84" style="54" customWidth="1"/>
    <col min="6149" max="6154" width="0" style="54" hidden="1" customWidth="1"/>
    <col min="6155" max="6155" width="20.1640625" style="54" customWidth="1"/>
    <col min="6156" max="6156" width="18.5" style="54" customWidth="1"/>
    <col min="6157" max="6157" width="19.1640625" style="54" bestFit="1" customWidth="1"/>
    <col min="6158" max="6159" width="18" style="54" bestFit="1" customWidth="1"/>
    <col min="6160" max="6160" width="13.6640625" style="54" bestFit="1" customWidth="1"/>
    <col min="6161" max="6161" width="18" style="54" bestFit="1" customWidth="1"/>
    <col min="6162" max="6162" width="11" style="54" bestFit="1" customWidth="1"/>
    <col min="6163" max="6163" width="18" style="54" bestFit="1" customWidth="1"/>
    <col min="6164" max="6164" width="11" style="54" bestFit="1" customWidth="1"/>
    <col min="6165" max="6400" width="9.33203125" style="54"/>
    <col min="6401" max="6401" width="11.1640625" style="54" customWidth="1"/>
    <col min="6402" max="6402" width="14" style="54" bestFit="1" customWidth="1"/>
    <col min="6403" max="6403" width="6.6640625" style="54" customWidth="1"/>
    <col min="6404" max="6404" width="84" style="54" customWidth="1"/>
    <col min="6405" max="6410" width="0" style="54" hidden="1" customWidth="1"/>
    <col min="6411" max="6411" width="20.1640625" style="54" customWidth="1"/>
    <col min="6412" max="6412" width="18.5" style="54" customWidth="1"/>
    <col min="6413" max="6413" width="19.1640625" style="54" bestFit="1" customWidth="1"/>
    <col min="6414" max="6415" width="18" style="54" bestFit="1" customWidth="1"/>
    <col min="6416" max="6416" width="13.6640625" style="54" bestFit="1" customWidth="1"/>
    <col min="6417" max="6417" width="18" style="54" bestFit="1" customWidth="1"/>
    <col min="6418" max="6418" width="11" style="54" bestFit="1" customWidth="1"/>
    <col min="6419" max="6419" width="18" style="54" bestFit="1" customWidth="1"/>
    <col min="6420" max="6420" width="11" style="54" bestFit="1" customWidth="1"/>
    <col min="6421" max="6656" width="9.33203125" style="54"/>
    <col min="6657" max="6657" width="11.1640625" style="54" customWidth="1"/>
    <col min="6658" max="6658" width="14" style="54" bestFit="1" customWidth="1"/>
    <col min="6659" max="6659" width="6.6640625" style="54" customWidth="1"/>
    <col min="6660" max="6660" width="84" style="54" customWidth="1"/>
    <col min="6661" max="6666" width="0" style="54" hidden="1" customWidth="1"/>
    <col min="6667" max="6667" width="20.1640625" style="54" customWidth="1"/>
    <col min="6668" max="6668" width="18.5" style="54" customWidth="1"/>
    <col min="6669" max="6669" width="19.1640625" style="54" bestFit="1" customWidth="1"/>
    <col min="6670" max="6671" width="18" style="54" bestFit="1" customWidth="1"/>
    <col min="6672" max="6672" width="13.6640625" style="54" bestFit="1" customWidth="1"/>
    <col min="6673" max="6673" width="18" style="54" bestFit="1" customWidth="1"/>
    <col min="6674" max="6674" width="11" style="54" bestFit="1" customWidth="1"/>
    <col min="6675" max="6675" width="18" style="54" bestFit="1" customWidth="1"/>
    <col min="6676" max="6676" width="11" style="54" bestFit="1" customWidth="1"/>
    <col min="6677" max="6912" width="9.33203125" style="54"/>
    <col min="6913" max="6913" width="11.1640625" style="54" customWidth="1"/>
    <col min="6914" max="6914" width="14" style="54" bestFit="1" customWidth="1"/>
    <col min="6915" max="6915" width="6.6640625" style="54" customWidth="1"/>
    <col min="6916" max="6916" width="84" style="54" customWidth="1"/>
    <col min="6917" max="6922" width="0" style="54" hidden="1" customWidth="1"/>
    <col min="6923" max="6923" width="20.1640625" style="54" customWidth="1"/>
    <col min="6924" max="6924" width="18.5" style="54" customWidth="1"/>
    <col min="6925" max="6925" width="19.1640625" style="54" bestFit="1" customWidth="1"/>
    <col min="6926" max="6927" width="18" style="54" bestFit="1" customWidth="1"/>
    <col min="6928" max="6928" width="13.6640625" style="54" bestFit="1" customWidth="1"/>
    <col min="6929" max="6929" width="18" style="54" bestFit="1" customWidth="1"/>
    <col min="6930" max="6930" width="11" style="54" bestFit="1" customWidth="1"/>
    <col min="6931" max="6931" width="18" style="54" bestFit="1" customWidth="1"/>
    <col min="6932" max="6932" width="11" style="54" bestFit="1" customWidth="1"/>
    <col min="6933" max="7168" width="9.33203125" style="54"/>
    <col min="7169" max="7169" width="11.1640625" style="54" customWidth="1"/>
    <col min="7170" max="7170" width="14" style="54" bestFit="1" customWidth="1"/>
    <col min="7171" max="7171" width="6.6640625" style="54" customWidth="1"/>
    <col min="7172" max="7172" width="84" style="54" customWidth="1"/>
    <col min="7173" max="7178" width="0" style="54" hidden="1" customWidth="1"/>
    <col min="7179" max="7179" width="20.1640625" style="54" customWidth="1"/>
    <col min="7180" max="7180" width="18.5" style="54" customWidth="1"/>
    <col min="7181" max="7181" width="19.1640625" style="54" bestFit="1" customWidth="1"/>
    <col min="7182" max="7183" width="18" style="54" bestFit="1" customWidth="1"/>
    <col min="7184" max="7184" width="13.6640625" style="54" bestFit="1" customWidth="1"/>
    <col min="7185" max="7185" width="18" style="54" bestFit="1" customWidth="1"/>
    <col min="7186" max="7186" width="11" style="54" bestFit="1" customWidth="1"/>
    <col min="7187" max="7187" width="18" style="54" bestFit="1" customWidth="1"/>
    <col min="7188" max="7188" width="11" style="54" bestFit="1" customWidth="1"/>
    <col min="7189" max="7424" width="9.33203125" style="54"/>
    <col min="7425" max="7425" width="11.1640625" style="54" customWidth="1"/>
    <col min="7426" max="7426" width="14" style="54" bestFit="1" customWidth="1"/>
    <col min="7427" max="7427" width="6.6640625" style="54" customWidth="1"/>
    <col min="7428" max="7428" width="84" style="54" customWidth="1"/>
    <col min="7429" max="7434" width="0" style="54" hidden="1" customWidth="1"/>
    <col min="7435" max="7435" width="20.1640625" style="54" customWidth="1"/>
    <col min="7436" max="7436" width="18.5" style="54" customWidth="1"/>
    <col min="7437" max="7437" width="19.1640625" style="54" bestFit="1" customWidth="1"/>
    <col min="7438" max="7439" width="18" style="54" bestFit="1" customWidth="1"/>
    <col min="7440" max="7440" width="13.6640625" style="54" bestFit="1" customWidth="1"/>
    <col min="7441" max="7441" width="18" style="54" bestFit="1" customWidth="1"/>
    <col min="7442" max="7442" width="11" style="54" bestFit="1" customWidth="1"/>
    <col min="7443" max="7443" width="18" style="54" bestFit="1" customWidth="1"/>
    <col min="7444" max="7444" width="11" style="54" bestFit="1" customWidth="1"/>
    <col min="7445" max="7680" width="9.33203125" style="54"/>
    <col min="7681" max="7681" width="11.1640625" style="54" customWidth="1"/>
    <col min="7682" max="7682" width="14" style="54" bestFit="1" customWidth="1"/>
    <col min="7683" max="7683" width="6.6640625" style="54" customWidth="1"/>
    <col min="7684" max="7684" width="84" style="54" customWidth="1"/>
    <col min="7685" max="7690" width="0" style="54" hidden="1" customWidth="1"/>
    <col min="7691" max="7691" width="20.1640625" style="54" customWidth="1"/>
    <col min="7692" max="7692" width="18.5" style="54" customWidth="1"/>
    <col min="7693" max="7693" width="19.1640625" style="54" bestFit="1" customWidth="1"/>
    <col min="7694" max="7695" width="18" style="54" bestFit="1" customWidth="1"/>
    <col min="7696" max="7696" width="13.6640625" style="54" bestFit="1" customWidth="1"/>
    <col min="7697" max="7697" width="18" style="54" bestFit="1" customWidth="1"/>
    <col min="7698" max="7698" width="11" style="54" bestFit="1" customWidth="1"/>
    <col min="7699" max="7699" width="18" style="54" bestFit="1" customWidth="1"/>
    <col min="7700" max="7700" width="11" style="54" bestFit="1" customWidth="1"/>
    <col min="7701" max="7936" width="9.33203125" style="54"/>
    <col min="7937" max="7937" width="11.1640625" style="54" customWidth="1"/>
    <col min="7938" max="7938" width="14" style="54" bestFit="1" customWidth="1"/>
    <col min="7939" max="7939" width="6.6640625" style="54" customWidth="1"/>
    <col min="7940" max="7940" width="84" style="54" customWidth="1"/>
    <col min="7941" max="7946" width="0" style="54" hidden="1" customWidth="1"/>
    <col min="7947" max="7947" width="20.1640625" style="54" customWidth="1"/>
    <col min="7948" max="7948" width="18.5" style="54" customWidth="1"/>
    <col min="7949" max="7949" width="19.1640625" style="54" bestFit="1" customWidth="1"/>
    <col min="7950" max="7951" width="18" style="54" bestFit="1" customWidth="1"/>
    <col min="7952" max="7952" width="13.6640625" style="54" bestFit="1" customWidth="1"/>
    <col min="7953" max="7953" width="18" style="54" bestFit="1" customWidth="1"/>
    <col min="7954" max="7954" width="11" style="54" bestFit="1" customWidth="1"/>
    <col min="7955" max="7955" width="18" style="54" bestFit="1" customWidth="1"/>
    <col min="7956" max="7956" width="11" style="54" bestFit="1" customWidth="1"/>
    <col min="7957" max="8192" width="9.33203125" style="54"/>
    <col min="8193" max="8193" width="11.1640625" style="54" customWidth="1"/>
    <col min="8194" max="8194" width="14" style="54" bestFit="1" customWidth="1"/>
    <col min="8195" max="8195" width="6.6640625" style="54" customWidth="1"/>
    <col min="8196" max="8196" width="84" style="54" customWidth="1"/>
    <col min="8197" max="8202" width="0" style="54" hidden="1" customWidth="1"/>
    <col min="8203" max="8203" width="20.1640625" style="54" customWidth="1"/>
    <col min="8204" max="8204" width="18.5" style="54" customWidth="1"/>
    <col min="8205" max="8205" width="19.1640625" style="54" bestFit="1" customWidth="1"/>
    <col min="8206" max="8207" width="18" style="54" bestFit="1" customWidth="1"/>
    <col min="8208" max="8208" width="13.6640625" style="54" bestFit="1" customWidth="1"/>
    <col min="8209" max="8209" width="18" style="54" bestFit="1" customWidth="1"/>
    <col min="8210" max="8210" width="11" style="54" bestFit="1" customWidth="1"/>
    <col min="8211" max="8211" width="18" style="54" bestFit="1" customWidth="1"/>
    <col min="8212" max="8212" width="11" style="54" bestFit="1" customWidth="1"/>
    <col min="8213" max="8448" width="9.33203125" style="54"/>
    <col min="8449" max="8449" width="11.1640625" style="54" customWidth="1"/>
    <col min="8450" max="8450" width="14" style="54" bestFit="1" customWidth="1"/>
    <col min="8451" max="8451" width="6.6640625" style="54" customWidth="1"/>
    <col min="8452" max="8452" width="84" style="54" customWidth="1"/>
    <col min="8453" max="8458" width="0" style="54" hidden="1" customWidth="1"/>
    <col min="8459" max="8459" width="20.1640625" style="54" customWidth="1"/>
    <col min="8460" max="8460" width="18.5" style="54" customWidth="1"/>
    <col min="8461" max="8461" width="19.1640625" style="54" bestFit="1" customWidth="1"/>
    <col min="8462" max="8463" width="18" style="54" bestFit="1" customWidth="1"/>
    <col min="8464" max="8464" width="13.6640625" style="54" bestFit="1" customWidth="1"/>
    <col min="8465" max="8465" width="18" style="54" bestFit="1" customWidth="1"/>
    <col min="8466" max="8466" width="11" style="54" bestFit="1" customWidth="1"/>
    <col min="8467" max="8467" width="18" style="54" bestFit="1" customWidth="1"/>
    <col min="8468" max="8468" width="11" style="54" bestFit="1" customWidth="1"/>
    <col min="8469" max="8704" width="9.33203125" style="54"/>
    <col min="8705" max="8705" width="11.1640625" style="54" customWidth="1"/>
    <col min="8706" max="8706" width="14" style="54" bestFit="1" customWidth="1"/>
    <col min="8707" max="8707" width="6.6640625" style="54" customWidth="1"/>
    <col min="8708" max="8708" width="84" style="54" customWidth="1"/>
    <col min="8709" max="8714" width="0" style="54" hidden="1" customWidth="1"/>
    <col min="8715" max="8715" width="20.1640625" style="54" customWidth="1"/>
    <col min="8716" max="8716" width="18.5" style="54" customWidth="1"/>
    <col min="8717" max="8717" width="19.1640625" style="54" bestFit="1" customWidth="1"/>
    <col min="8718" max="8719" width="18" style="54" bestFit="1" customWidth="1"/>
    <col min="8720" max="8720" width="13.6640625" style="54" bestFit="1" customWidth="1"/>
    <col min="8721" max="8721" width="18" style="54" bestFit="1" customWidth="1"/>
    <col min="8722" max="8722" width="11" style="54" bestFit="1" customWidth="1"/>
    <col min="8723" max="8723" width="18" style="54" bestFit="1" customWidth="1"/>
    <col min="8724" max="8724" width="11" style="54" bestFit="1" customWidth="1"/>
    <col min="8725" max="8960" width="9.33203125" style="54"/>
    <col min="8961" max="8961" width="11.1640625" style="54" customWidth="1"/>
    <col min="8962" max="8962" width="14" style="54" bestFit="1" customWidth="1"/>
    <col min="8963" max="8963" width="6.6640625" style="54" customWidth="1"/>
    <col min="8964" max="8964" width="84" style="54" customWidth="1"/>
    <col min="8965" max="8970" width="0" style="54" hidden="1" customWidth="1"/>
    <col min="8971" max="8971" width="20.1640625" style="54" customWidth="1"/>
    <col min="8972" max="8972" width="18.5" style="54" customWidth="1"/>
    <col min="8973" max="8973" width="19.1640625" style="54" bestFit="1" customWidth="1"/>
    <col min="8974" max="8975" width="18" style="54" bestFit="1" customWidth="1"/>
    <col min="8976" max="8976" width="13.6640625" style="54" bestFit="1" customWidth="1"/>
    <col min="8977" max="8977" width="18" style="54" bestFit="1" customWidth="1"/>
    <col min="8978" max="8978" width="11" style="54" bestFit="1" customWidth="1"/>
    <col min="8979" max="8979" width="18" style="54" bestFit="1" customWidth="1"/>
    <col min="8980" max="8980" width="11" style="54" bestFit="1" customWidth="1"/>
    <col min="8981" max="9216" width="9.33203125" style="54"/>
    <col min="9217" max="9217" width="11.1640625" style="54" customWidth="1"/>
    <col min="9218" max="9218" width="14" style="54" bestFit="1" customWidth="1"/>
    <col min="9219" max="9219" width="6.6640625" style="54" customWidth="1"/>
    <col min="9220" max="9220" width="84" style="54" customWidth="1"/>
    <col min="9221" max="9226" width="0" style="54" hidden="1" customWidth="1"/>
    <col min="9227" max="9227" width="20.1640625" style="54" customWidth="1"/>
    <col min="9228" max="9228" width="18.5" style="54" customWidth="1"/>
    <col min="9229" max="9229" width="19.1640625" style="54" bestFit="1" customWidth="1"/>
    <col min="9230" max="9231" width="18" style="54" bestFit="1" customWidth="1"/>
    <col min="9232" max="9232" width="13.6640625" style="54" bestFit="1" customWidth="1"/>
    <col min="9233" max="9233" width="18" style="54" bestFit="1" customWidth="1"/>
    <col min="9234" max="9234" width="11" style="54" bestFit="1" customWidth="1"/>
    <col min="9235" max="9235" width="18" style="54" bestFit="1" customWidth="1"/>
    <col min="9236" max="9236" width="11" style="54" bestFit="1" customWidth="1"/>
    <col min="9237" max="9472" width="9.33203125" style="54"/>
    <col min="9473" max="9473" width="11.1640625" style="54" customWidth="1"/>
    <col min="9474" max="9474" width="14" style="54" bestFit="1" customWidth="1"/>
    <col min="9475" max="9475" width="6.6640625" style="54" customWidth="1"/>
    <col min="9476" max="9476" width="84" style="54" customWidth="1"/>
    <col min="9477" max="9482" width="0" style="54" hidden="1" customWidth="1"/>
    <col min="9483" max="9483" width="20.1640625" style="54" customWidth="1"/>
    <col min="9484" max="9484" width="18.5" style="54" customWidth="1"/>
    <col min="9485" max="9485" width="19.1640625" style="54" bestFit="1" customWidth="1"/>
    <col min="9486" max="9487" width="18" style="54" bestFit="1" customWidth="1"/>
    <col min="9488" max="9488" width="13.6640625" style="54" bestFit="1" customWidth="1"/>
    <col min="9489" max="9489" width="18" style="54" bestFit="1" customWidth="1"/>
    <col min="9490" max="9490" width="11" style="54" bestFit="1" customWidth="1"/>
    <col min="9491" max="9491" width="18" style="54" bestFit="1" customWidth="1"/>
    <col min="9492" max="9492" width="11" style="54" bestFit="1" customWidth="1"/>
    <col min="9493" max="9728" width="9.33203125" style="54"/>
    <col min="9729" max="9729" width="11.1640625" style="54" customWidth="1"/>
    <col min="9730" max="9730" width="14" style="54" bestFit="1" customWidth="1"/>
    <col min="9731" max="9731" width="6.6640625" style="54" customWidth="1"/>
    <col min="9732" max="9732" width="84" style="54" customWidth="1"/>
    <col min="9733" max="9738" width="0" style="54" hidden="1" customWidth="1"/>
    <col min="9739" max="9739" width="20.1640625" style="54" customWidth="1"/>
    <col min="9740" max="9740" width="18.5" style="54" customWidth="1"/>
    <col min="9741" max="9741" width="19.1640625" style="54" bestFit="1" customWidth="1"/>
    <col min="9742" max="9743" width="18" style="54" bestFit="1" customWidth="1"/>
    <col min="9744" max="9744" width="13.6640625" style="54" bestFit="1" customWidth="1"/>
    <col min="9745" max="9745" width="18" style="54" bestFit="1" customWidth="1"/>
    <col min="9746" max="9746" width="11" style="54" bestFit="1" customWidth="1"/>
    <col min="9747" max="9747" width="18" style="54" bestFit="1" customWidth="1"/>
    <col min="9748" max="9748" width="11" style="54" bestFit="1" customWidth="1"/>
    <col min="9749" max="9984" width="9.33203125" style="54"/>
    <col min="9985" max="9985" width="11.1640625" style="54" customWidth="1"/>
    <col min="9986" max="9986" width="14" style="54" bestFit="1" customWidth="1"/>
    <col min="9987" max="9987" width="6.6640625" style="54" customWidth="1"/>
    <col min="9988" max="9988" width="84" style="54" customWidth="1"/>
    <col min="9989" max="9994" width="0" style="54" hidden="1" customWidth="1"/>
    <col min="9995" max="9995" width="20.1640625" style="54" customWidth="1"/>
    <col min="9996" max="9996" width="18.5" style="54" customWidth="1"/>
    <col min="9997" max="9997" width="19.1640625" style="54" bestFit="1" customWidth="1"/>
    <col min="9998" max="9999" width="18" style="54" bestFit="1" customWidth="1"/>
    <col min="10000" max="10000" width="13.6640625" style="54" bestFit="1" customWidth="1"/>
    <col min="10001" max="10001" width="18" style="54" bestFit="1" customWidth="1"/>
    <col min="10002" max="10002" width="11" style="54" bestFit="1" customWidth="1"/>
    <col min="10003" max="10003" width="18" style="54" bestFit="1" customWidth="1"/>
    <col min="10004" max="10004" width="11" style="54" bestFit="1" customWidth="1"/>
    <col min="10005" max="10240" width="9.33203125" style="54"/>
    <col min="10241" max="10241" width="11.1640625" style="54" customWidth="1"/>
    <col min="10242" max="10242" width="14" style="54" bestFit="1" customWidth="1"/>
    <col min="10243" max="10243" width="6.6640625" style="54" customWidth="1"/>
    <col min="10244" max="10244" width="84" style="54" customWidth="1"/>
    <col min="10245" max="10250" width="0" style="54" hidden="1" customWidth="1"/>
    <col min="10251" max="10251" width="20.1640625" style="54" customWidth="1"/>
    <col min="10252" max="10252" width="18.5" style="54" customWidth="1"/>
    <col min="10253" max="10253" width="19.1640625" style="54" bestFit="1" customWidth="1"/>
    <col min="10254" max="10255" width="18" style="54" bestFit="1" customWidth="1"/>
    <col min="10256" max="10256" width="13.6640625" style="54" bestFit="1" customWidth="1"/>
    <col min="10257" max="10257" width="18" style="54" bestFit="1" customWidth="1"/>
    <col min="10258" max="10258" width="11" style="54" bestFit="1" customWidth="1"/>
    <col min="10259" max="10259" width="18" style="54" bestFit="1" customWidth="1"/>
    <col min="10260" max="10260" width="11" style="54" bestFit="1" customWidth="1"/>
    <col min="10261" max="10496" width="9.33203125" style="54"/>
    <col min="10497" max="10497" width="11.1640625" style="54" customWidth="1"/>
    <col min="10498" max="10498" width="14" style="54" bestFit="1" customWidth="1"/>
    <col min="10499" max="10499" width="6.6640625" style="54" customWidth="1"/>
    <col min="10500" max="10500" width="84" style="54" customWidth="1"/>
    <col min="10501" max="10506" width="0" style="54" hidden="1" customWidth="1"/>
    <col min="10507" max="10507" width="20.1640625" style="54" customWidth="1"/>
    <col min="10508" max="10508" width="18.5" style="54" customWidth="1"/>
    <col min="10509" max="10509" width="19.1640625" style="54" bestFit="1" customWidth="1"/>
    <col min="10510" max="10511" width="18" style="54" bestFit="1" customWidth="1"/>
    <col min="10512" max="10512" width="13.6640625" style="54" bestFit="1" customWidth="1"/>
    <col min="10513" max="10513" width="18" style="54" bestFit="1" customWidth="1"/>
    <col min="10514" max="10514" width="11" style="54" bestFit="1" customWidth="1"/>
    <col min="10515" max="10515" width="18" style="54" bestFit="1" customWidth="1"/>
    <col min="10516" max="10516" width="11" style="54" bestFit="1" customWidth="1"/>
    <col min="10517" max="10752" width="9.33203125" style="54"/>
    <col min="10753" max="10753" width="11.1640625" style="54" customWidth="1"/>
    <col min="10754" max="10754" width="14" style="54" bestFit="1" customWidth="1"/>
    <col min="10755" max="10755" width="6.6640625" style="54" customWidth="1"/>
    <col min="10756" max="10756" width="84" style="54" customWidth="1"/>
    <col min="10757" max="10762" width="0" style="54" hidden="1" customWidth="1"/>
    <col min="10763" max="10763" width="20.1640625" style="54" customWidth="1"/>
    <col min="10764" max="10764" width="18.5" style="54" customWidth="1"/>
    <col min="10765" max="10765" width="19.1640625" style="54" bestFit="1" customWidth="1"/>
    <col min="10766" max="10767" width="18" style="54" bestFit="1" customWidth="1"/>
    <col min="10768" max="10768" width="13.6640625" style="54" bestFit="1" customWidth="1"/>
    <col min="10769" max="10769" width="18" style="54" bestFit="1" customWidth="1"/>
    <col min="10770" max="10770" width="11" style="54" bestFit="1" customWidth="1"/>
    <col min="10771" max="10771" width="18" style="54" bestFit="1" customWidth="1"/>
    <col min="10772" max="10772" width="11" style="54" bestFit="1" customWidth="1"/>
    <col min="10773" max="11008" width="9.33203125" style="54"/>
    <col min="11009" max="11009" width="11.1640625" style="54" customWidth="1"/>
    <col min="11010" max="11010" width="14" style="54" bestFit="1" customWidth="1"/>
    <col min="11011" max="11011" width="6.6640625" style="54" customWidth="1"/>
    <col min="11012" max="11012" width="84" style="54" customWidth="1"/>
    <col min="11013" max="11018" width="0" style="54" hidden="1" customWidth="1"/>
    <col min="11019" max="11019" width="20.1640625" style="54" customWidth="1"/>
    <col min="11020" max="11020" width="18.5" style="54" customWidth="1"/>
    <col min="11021" max="11021" width="19.1640625" style="54" bestFit="1" customWidth="1"/>
    <col min="11022" max="11023" width="18" style="54" bestFit="1" customWidth="1"/>
    <col min="11024" max="11024" width="13.6640625" style="54" bestFit="1" customWidth="1"/>
    <col min="11025" max="11025" width="18" style="54" bestFit="1" customWidth="1"/>
    <col min="11026" max="11026" width="11" style="54" bestFit="1" customWidth="1"/>
    <col min="11027" max="11027" width="18" style="54" bestFit="1" customWidth="1"/>
    <col min="11028" max="11028" width="11" style="54" bestFit="1" customWidth="1"/>
    <col min="11029" max="11264" width="9.33203125" style="54"/>
    <col min="11265" max="11265" width="11.1640625" style="54" customWidth="1"/>
    <col min="11266" max="11266" width="14" style="54" bestFit="1" customWidth="1"/>
    <col min="11267" max="11267" width="6.6640625" style="54" customWidth="1"/>
    <col min="11268" max="11268" width="84" style="54" customWidth="1"/>
    <col min="11269" max="11274" width="0" style="54" hidden="1" customWidth="1"/>
    <col min="11275" max="11275" width="20.1640625" style="54" customWidth="1"/>
    <col min="11276" max="11276" width="18.5" style="54" customWidth="1"/>
    <col min="11277" max="11277" width="19.1640625" style="54" bestFit="1" customWidth="1"/>
    <col min="11278" max="11279" width="18" style="54" bestFit="1" customWidth="1"/>
    <col min="11280" max="11280" width="13.6640625" style="54" bestFit="1" customWidth="1"/>
    <col min="11281" max="11281" width="18" style="54" bestFit="1" customWidth="1"/>
    <col min="11282" max="11282" width="11" style="54" bestFit="1" customWidth="1"/>
    <col min="11283" max="11283" width="18" style="54" bestFit="1" customWidth="1"/>
    <col min="11284" max="11284" width="11" style="54" bestFit="1" customWidth="1"/>
    <col min="11285" max="11520" width="9.33203125" style="54"/>
    <col min="11521" max="11521" width="11.1640625" style="54" customWidth="1"/>
    <col min="11522" max="11522" width="14" style="54" bestFit="1" customWidth="1"/>
    <col min="11523" max="11523" width="6.6640625" style="54" customWidth="1"/>
    <col min="11524" max="11524" width="84" style="54" customWidth="1"/>
    <col min="11525" max="11530" width="0" style="54" hidden="1" customWidth="1"/>
    <col min="11531" max="11531" width="20.1640625" style="54" customWidth="1"/>
    <col min="11532" max="11532" width="18.5" style="54" customWidth="1"/>
    <col min="11533" max="11533" width="19.1640625" style="54" bestFit="1" customWidth="1"/>
    <col min="11534" max="11535" width="18" style="54" bestFit="1" customWidth="1"/>
    <col min="11536" max="11536" width="13.6640625" style="54" bestFit="1" customWidth="1"/>
    <col min="11537" max="11537" width="18" style="54" bestFit="1" customWidth="1"/>
    <col min="11538" max="11538" width="11" style="54" bestFit="1" customWidth="1"/>
    <col min="11539" max="11539" width="18" style="54" bestFit="1" customWidth="1"/>
    <col min="11540" max="11540" width="11" style="54" bestFit="1" customWidth="1"/>
    <col min="11541" max="11776" width="9.33203125" style="54"/>
    <col min="11777" max="11777" width="11.1640625" style="54" customWidth="1"/>
    <col min="11778" max="11778" width="14" style="54" bestFit="1" customWidth="1"/>
    <col min="11779" max="11779" width="6.6640625" style="54" customWidth="1"/>
    <col min="11780" max="11780" width="84" style="54" customWidth="1"/>
    <col min="11781" max="11786" width="0" style="54" hidden="1" customWidth="1"/>
    <col min="11787" max="11787" width="20.1640625" style="54" customWidth="1"/>
    <col min="11788" max="11788" width="18.5" style="54" customWidth="1"/>
    <col min="11789" max="11789" width="19.1640625" style="54" bestFit="1" customWidth="1"/>
    <col min="11790" max="11791" width="18" style="54" bestFit="1" customWidth="1"/>
    <col min="11792" max="11792" width="13.6640625" style="54" bestFit="1" customWidth="1"/>
    <col min="11793" max="11793" width="18" style="54" bestFit="1" customWidth="1"/>
    <col min="11794" max="11794" width="11" style="54" bestFit="1" customWidth="1"/>
    <col min="11795" max="11795" width="18" style="54" bestFit="1" customWidth="1"/>
    <col min="11796" max="11796" width="11" style="54" bestFit="1" customWidth="1"/>
    <col min="11797" max="12032" width="9.33203125" style="54"/>
    <col min="12033" max="12033" width="11.1640625" style="54" customWidth="1"/>
    <col min="12034" max="12034" width="14" style="54" bestFit="1" customWidth="1"/>
    <col min="12035" max="12035" width="6.6640625" style="54" customWidth="1"/>
    <col min="12036" max="12036" width="84" style="54" customWidth="1"/>
    <col min="12037" max="12042" width="0" style="54" hidden="1" customWidth="1"/>
    <col min="12043" max="12043" width="20.1640625" style="54" customWidth="1"/>
    <col min="12044" max="12044" width="18.5" style="54" customWidth="1"/>
    <col min="12045" max="12045" width="19.1640625" style="54" bestFit="1" customWidth="1"/>
    <col min="12046" max="12047" width="18" style="54" bestFit="1" customWidth="1"/>
    <col min="12048" max="12048" width="13.6640625" style="54" bestFit="1" customWidth="1"/>
    <col min="12049" max="12049" width="18" style="54" bestFit="1" customWidth="1"/>
    <col min="12050" max="12050" width="11" style="54" bestFit="1" customWidth="1"/>
    <col min="12051" max="12051" width="18" style="54" bestFit="1" customWidth="1"/>
    <col min="12052" max="12052" width="11" style="54" bestFit="1" customWidth="1"/>
    <col min="12053" max="12288" width="9.33203125" style="54"/>
    <col min="12289" max="12289" width="11.1640625" style="54" customWidth="1"/>
    <col min="12290" max="12290" width="14" style="54" bestFit="1" customWidth="1"/>
    <col min="12291" max="12291" width="6.6640625" style="54" customWidth="1"/>
    <col min="12292" max="12292" width="84" style="54" customWidth="1"/>
    <col min="12293" max="12298" width="0" style="54" hidden="1" customWidth="1"/>
    <col min="12299" max="12299" width="20.1640625" style="54" customWidth="1"/>
    <col min="12300" max="12300" width="18.5" style="54" customWidth="1"/>
    <col min="12301" max="12301" width="19.1640625" style="54" bestFit="1" customWidth="1"/>
    <col min="12302" max="12303" width="18" style="54" bestFit="1" customWidth="1"/>
    <col min="12304" max="12304" width="13.6640625" style="54" bestFit="1" customWidth="1"/>
    <col min="12305" max="12305" width="18" style="54" bestFit="1" customWidth="1"/>
    <col min="12306" max="12306" width="11" style="54" bestFit="1" customWidth="1"/>
    <col min="12307" max="12307" width="18" style="54" bestFit="1" customWidth="1"/>
    <col min="12308" max="12308" width="11" style="54" bestFit="1" customWidth="1"/>
    <col min="12309" max="12544" width="9.33203125" style="54"/>
    <col min="12545" max="12545" width="11.1640625" style="54" customWidth="1"/>
    <col min="12546" max="12546" width="14" style="54" bestFit="1" customWidth="1"/>
    <col min="12547" max="12547" width="6.6640625" style="54" customWidth="1"/>
    <col min="12548" max="12548" width="84" style="54" customWidth="1"/>
    <col min="12549" max="12554" width="0" style="54" hidden="1" customWidth="1"/>
    <col min="12555" max="12555" width="20.1640625" style="54" customWidth="1"/>
    <col min="12556" max="12556" width="18.5" style="54" customWidth="1"/>
    <col min="12557" max="12557" width="19.1640625" style="54" bestFit="1" customWidth="1"/>
    <col min="12558" max="12559" width="18" style="54" bestFit="1" customWidth="1"/>
    <col min="12560" max="12560" width="13.6640625" style="54" bestFit="1" customWidth="1"/>
    <col min="12561" max="12561" width="18" style="54" bestFit="1" customWidth="1"/>
    <col min="12562" max="12562" width="11" style="54" bestFit="1" customWidth="1"/>
    <col min="12563" max="12563" width="18" style="54" bestFit="1" customWidth="1"/>
    <col min="12564" max="12564" width="11" style="54" bestFit="1" customWidth="1"/>
    <col min="12565" max="12800" width="9.33203125" style="54"/>
    <col min="12801" max="12801" width="11.1640625" style="54" customWidth="1"/>
    <col min="12802" max="12802" width="14" style="54" bestFit="1" customWidth="1"/>
    <col min="12803" max="12803" width="6.6640625" style="54" customWidth="1"/>
    <col min="12804" max="12804" width="84" style="54" customWidth="1"/>
    <col min="12805" max="12810" width="0" style="54" hidden="1" customWidth="1"/>
    <col min="12811" max="12811" width="20.1640625" style="54" customWidth="1"/>
    <col min="12812" max="12812" width="18.5" style="54" customWidth="1"/>
    <col min="12813" max="12813" width="19.1640625" style="54" bestFit="1" customWidth="1"/>
    <col min="12814" max="12815" width="18" style="54" bestFit="1" customWidth="1"/>
    <col min="12816" max="12816" width="13.6640625" style="54" bestFit="1" customWidth="1"/>
    <col min="12817" max="12817" width="18" style="54" bestFit="1" customWidth="1"/>
    <col min="12818" max="12818" width="11" style="54" bestFit="1" customWidth="1"/>
    <col min="12819" max="12819" width="18" style="54" bestFit="1" customWidth="1"/>
    <col min="12820" max="12820" width="11" style="54" bestFit="1" customWidth="1"/>
    <col min="12821" max="13056" width="9.33203125" style="54"/>
    <col min="13057" max="13057" width="11.1640625" style="54" customWidth="1"/>
    <col min="13058" max="13058" width="14" style="54" bestFit="1" customWidth="1"/>
    <col min="13059" max="13059" width="6.6640625" style="54" customWidth="1"/>
    <col min="13060" max="13060" width="84" style="54" customWidth="1"/>
    <col min="13061" max="13066" width="0" style="54" hidden="1" customWidth="1"/>
    <col min="13067" max="13067" width="20.1640625" style="54" customWidth="1"/>
    <col min="13068" max="13068" width="18.5" style="54" customWidth="1"/>
    <col min="13069" max="13069" width="19.1640625" style="54" bestFit="1" customWidth="1"/>
    <col min="13070" max="13071" width="18" style="54" bestFit="1" customWidth="1"/>
    <col min="13072" max="13072" width="13.6640625" style="54" bestFit="1" customWidth="1"/>
    <col min="13073" max="13073" width="18" style="54" bestFit="1" customWidth="1"/>
    <col min="13074" max="13074" width="11" style="54" bestFit="1" customWidth="1"/>
    <col min="13075" max="13075" width="18" style="54" bestFit="1" customWidth="1"/>
    <col min="13076" max="13076" width="11" style="54" bestFit="1" customWidth="1"/>
    <col min="13077" max="13312" width="9.33203125" style="54"/>
    <col min="13313" max="13313" width="11.1640625" style="54" customWidth="1"/>
    <col min="13314" max="13314" width="14" style="54" bestFit="1" customWidth="1"/>
    <col min="13315" max="13315" width="6.6640625" style="54" customWidth="1"/>
    <col min="13316" max="13316" width="84" style="54" customWidth="1"/>
    <col min="13317" max="13322" width="0" style="54" hidden="1" customWidth="1"/>
    <col min="13323" max="13323" width="20.1640625" style="54" customWidth="1"/>
    <col min="13324" max="13324" width="18.5" style="54" customWidth="1"/>
    <col min="13325" max="13325" width="19.1640625" style="54" bestFit="1" customWidth="1"/>
    <col min="13326" max="13327" width="18" style="54" bestFit="1" customWidth="1"/>
    <col min="13328" max="13328" width="13.6640625" style="54" bestFit="1" customWidth="1"/>
    <col min="13329" max="13329" width="18" style="54" bestFit="1" customWidth="1"/>
    <col min="13330" max="13330" width="11" style="54" bestFit="1" customWidth="1"/>
    <col min="13331" max="13331" width="18" style="54" bestFit="1" customWidth="1"/>
    <col min="13332" max="13332" width="11" style="54" bestFit="1" customWidth="1"/>
    <col min="13333" max="13568" width="9.33203125" style="54"/>
    <col min="13569" max="13569" width="11.1640625" style="54" customWidth="1"/>
    <col min="13570" max="13570" width="14" style="54" bestFit="1" customWidth="1"/>
    <col min="13571" max="13571" width="6.6640625" style="54" customWidth="1"/>
    <col min="13572" max="13572" width="84" style="54" customWidth="1"/>
    <col min="13573" max="13578" width="0" style="54" hidden="1" customWidth="1"/>
    <col min="13579" max="13579" width="20.1640625" style="54" customWidth="1"/>
    <col min="13580" max="13580" width="18.5" style="54" customWidth="1"/>
    <col min="13581" max="13581" width="19.1640625" style="54" bestFit="1" customWidth="1"/>
    <col min="13582" max="13583" width="18" style="54" bestFit="1" customWidth="1"/>
    <col min="13584" max="13584" width="13.6640625" style="54" bestFit="1" customWidth="1"/>
    <col min="13585" max="13585" width="18" style="54" bestFit="1" customWidth="1"/>
    <col min="13586" max="13586" width="11" style="54" bestFit="1" customWidth="1"/>
    <col min="13587" max="13587" width="18" style="54" bestFit="1" customWidth="1"/>
    <col min="13588" max="13588" width="11" style="54" bestFit="1" customWidth="1"/>
    <col min="13589" max="13824" width="9.33203125" style="54"/>
    <col min="13825" max="13825" width="11.1640625" style="54" customWidth="1"/>
    <col min="13826" max="13826" width="14" style="54" bestFit="1" customWidth="1"/>
    <col min="13827" max="13827" width="6.6640625" style="54" customWidth="1"/>
    <col min="13828" max="13828" width="84" style="54" customWidth="1"/>
    <col min="13829" max="13834" width="0" style="54" hidden="1" customWidth="1"/>
    <col min="13835" max="13835" width="20.1640625" style="54" customWidth="1"/>
    <col min="13836" max="13836" width="18.5" style="54" customWidth="1"/>
    <col min="13837" max="13837" width="19.1640625" style="54" bestFit="1" customWidth="1"/>
    <col min="13838" max="13839" width="18" style="54" bestFit="1" customWidth="1"/>
    <col min="13840" max="13840" width="13.6640625" style="54" bestFit="1" customWidth="1"/>
    <col min="13841" max="13841" width="18" style="54" bestFit="1" customWidth="1"/>
    <col min="13842" max="13842" width="11" style="54" bestFit="1" customWidth="1"/>
    <col min="13843" max="13843" width="18" style="54" bestFit="1" customWidth="1"/>
    <col min="13844" max="13844" width="11" style="54" bestFit="1" customWidth="1"/>
    <col min="13845" max="14080" width="9.33203125" style="54"/>
    <col min="14081" max="14081" width="11.1640625" style="54" customWidth="1"/>
    <col min="14082" max="14082" width="14" style="54" bestFit="1" customWidth="1"/>
    <col min="14083" max="14083" width="6.6640625" style="54" customWidth="1"/>
    <col min="14084" max="14084" width="84" style="54" customWidth="1"/>
    <col min="14085" max="14090" width="0" style="54" hidden="1" customWidth="1"/>
    <col min="14091" max="14091" width="20.1640625" style="54" customWidth="1"/>
    <col min="14092" max="14092" width="18.5" style="54" customWidth="1"/>
    <col min="14093" max="14093" width="19.1640625" style="54" bestFit="1" customWidth="1"/>
    <col min="14094" max="14095" width="18" style="54" bestFit="1" customWidth="1"/>
    <col min="14096" max="14096" width="13.6640625" style="54" bestFit="1" customWidth="1"/>
    <col min="14097" max="14097" width="18" style="54" bestFit="1" customWidth="1"/>
    <col min="14098" max="14098" width="11" style="54" bestFit="1" customWidth="1"/>
    <col min="14099" max="14099" width="18" style="54" bestFit="1" customWidth="1"/>
    <col min="14100" max="14100" width="11" style="54" bestFit="1" customWidth="1"/>
    <col min="14101" max="14336" width="9.33203125" style="54"/>
    <col min="14337" max="14337" width="11.1640625" style="54" customWidth="1"/>
    <col min="14338" max="14338" width="14" style="54" bestFit="1" customWidth="1"/>
    <col min="14339" max="14339" width="6.6640625" style="54" customWidth="1"/>
    <col min="14340" max="14340" width="84" style="54" customWidth="1"/>
    <col min="14341" max="14346" width="0" style="54" hidden="1" customWidth="1"/>
    <col min="14347" max="14347" width="20.1640625" style="54" customWidth="1"/>
    <col min="14348" max="14348" width="18.5" style="54" customWidth="1"/>
    <col min="14349" max="14349" width="19.1640625" style="54" bestFit="1" customWidth="1"/>
    <col min="14350" max="14351" width="18" style="54" bestFit="1" customWidth="1"/>
    <col min="14352" max="14352" width="13.6640625" style="54" bestFit="1" customWidth="1"/>
    <col min="14353" max="14353" width="18" style="54" bestFit="1" customWidth="1"/>
    <col min="14354" max="14354" width="11" style="54" bestFit="1" customWidth="1"/>
    <col min="14355" max="14355" width="18" style="54" bestFit="1" customWidth="1"/>
    <col min="14356" max="14356" width="11" style="54" bestFit="1" customWidth="1"/>
    <col min="14357" max="14592" width="9.33203125" style="54"/>
    <col min="14593" max="14593" width="11.1640625" style="54" customWidth="1"/>
    <col min="14594" max="14594" width="14" style="54" bestFit="1" customWidth="1"/>
    <col min="14595" max="14595" width="6.6640625" style="54" customWidth="1"/>
    <col min="14596" max="14596" width="84" style="54" customWidth="1"/>
    <col min="14597" max="14602" width="0" style="54" hidden="1" customWidth="1"/>
    <col min="14603" max="14603" width="20.1640625" style="54" customWidth="1"/>
    <col min="14604" max="14604" width="18.5" style="54" customWidth="1"/>
    <col min="14605" max="14605" width="19.1640625" style="54" bestFit="1" customWidth="1"/>
    <col min="14606" max="14607" width="18" style="54" bestFit="1" customWidth="1"/>
    <col min="14608" max="14608" width="13.6640625" style="54" bestFit="1" customWidth="1"/>
    <col min="14609" max="14609" width="18" style="54" bestFit="1" customWidth="1"/>
    <col min="14610" max="14610" width="11" style="54" bestFit="1" customWidth="1"/>
    <col min="14611" max="14611" width="18" style="54" bestFit="1" customWidth="1"/>
    <col min="14612" max="14612" width="11" style="54" bestFit="1" customWidth="1"/>
    <col min="14613" max="14848" width="9.33203125" style="54"/>
    <col min="14849" max="14849" width="11.1640625" style="54" customWidth="1"/>
    <col min="14850" max="14850" width="14" style="54" bestFit="1" customWidth="1"/>
    <col min="14851" max="14851" width="6.6640625" style="54" customWidth="1"/>
    <col min="14852" max="14852" width="84" style="54" customWidth="1"/>
    <col min="14853" max="14858" width="0" style="54" hidden="1" customWidth="1"/>
    <col min="14859" max="14859" width="20.1640625" style="54" customWidth="1"/>
    <col min="14860" max="14860" width="18.5" style="54" customWidth="1"/>
    <col min="14861" max="14861" width="19.1640625" style="54" bestFit="1" customWidth="1"/>
    <col min="14862" max="14863" width="18" style="54" bestFit="1" customWidth="1"/>
    <col min="14864" max="14864" width="13.6640625" style="54" bestFit="1" customWidth="1"/>
    <col min="14865" max="14865" width="18" style="54" bestFit="1" customWidth="1"/>
    <col min="14866" max="14866" width="11" style="54" bestFit="1" customWidth="1"/>
    <col min="14867" max="14867" width="18" style="54" bestFit="1" customWidth="1"/>
    <col min="14868" max="14868" width="11" style="54" bestFit="1" customWidth="1"/>
    <col min="14869" max="15104" width="9.33203125" style="54"/>
    <col min="15105" max="15105" width="11.1640625" style="54" customWidth="1"/>
    <col min="15106" max="15106" width="14" style="54" bestFit="1" customWidth="1"/>
    <col min="15107" max="15107" width="6.6640625" style="54" customWidth="1"/>
    <col min="15108" max="15108" width="84" style="54" customWidth="1"/>
    <col min="15109" max="15114" width="0" style="54" hidden="1" customWidth="1"/>
    <col min="15115" max="15115" width="20.1640625" style="54" customWidth="1"/>
    <col min="15116" max="15116" width="18.5" style="54" customWidth="1"/>
    <col min="15117" max="15117" width="19.1640625" style="54" bestFit="1" customWidth="1"/>
    <col min="15118" max="15119" width="18" style="54" bestFit="1" customWidth="1"/>
    <col min="15120" max="15120" width="13.6640625" style="54" bestFit="1" customWidth="1"/>
    <col min="15121" max="15121" width="18" style="54" bestFit="1" customWidth="1"/>
    <col min="15122" max="15122" width="11" style="54" bestFit="1" customWidth="1"/>
    <col min="15123" max="15123" width="18" style="54" bestFit="1" customWidth="1"/>
    <col min="15124" max="15124" width="11" style="54" bestFit="1" customWidth="1"/>
    <col min="15125" max="15360" width="9.33203125" style="54"/>
    <col min="15361" max="15361" width="11.1640625" style="54" customWidth="1"/>
    <col min="15362" max="15362" width="14" style="54" bestFit="1" customWidth="1"/>
    <col min="15363" max="15363" width="6.6640625" style="54" customWidth="1"/>
    <col min="15364" max="15364" width="84" style="54" customWidth="1"/>
    <col min="15365" max="15370" width="0" style="54" hidden="1" customWidth="1"/>
    <col min="15371" max="15371" width="20.1640625" style="54" customWidth="1"/>
    <col min="15372" max="15372" width="18.5" style="54" customWidth="1"/>
    <col min="15373" max="15373" width="19.1640625" style="54" bestFit="1" customWidth="1"/>
    <col min="15374" max="15375" width="18" style="54" bestFit="1" customWidth="1"/>
    <col min="15376" max="15376" width="13.6640625" style="54" bestFit="1" customWidth="1"/>
    <col min="15377" max="15377" width="18" style="54" bestFit="1" customWidth="1"/>
    <col min="15378" max="15378" width="11" style="54" bestFit="1" customWidth="1"/>
    <col min="15379" max="15379" width="18" style="54" bestFit="1" customWidth="1"/>
    <col min="15380" max="15380" width="11" style="54" bestFit="1" customWidth="1"/>
    <col min="15381" max="15616" width="9.33203125" style="54"/>
    <col min="15617" max="15617" width="11.1640625" style="54" customWidth="1"/>
    <col min="15618" max="15618" width="14" style="54" bestFit="1" customWidth="1"/>
    <col min="15619" max="15619" width="6.6640625" style="54" customWidth="1"/>
    <col min="15620" max="15620" width="84" style="54" customWidth="1"/>
    <col min="15621" max="15626" width="0" style="54" hidden="1" customWidth="1"/>
    <col min="15627" max="15627" width="20.1640625" style="54" customWidth="1"/>
    <col min="15628" max="15628" width="18.5" style="54" customWidth="1"/>
    <col min="15629" max="15629" width="19.1640625" style="54" bestFit="1" customWidth="1"/>
    <col min="15630" max="15631" width="18" style="54" bestFit="1" customWidth="1"/>
    <col min="15632" max="15632" width="13.6640625" style="54" bestFit="1" customWidth="1"/>
    <col min="15633" max="15633" width="18" style="54" bestFit="1" customWidth="1"/>
    <col min="15634" max="15634" width="11" style="54" bestFit="1" customWidth="1"/>
    <col min="15635" max="15635" width="18" style="54" bestFit="1" customWidth="1"/>
    <col min="15636" max="15636" width="11" style="54" bestFit="1" customWidth="1"/>
    <col min="15637" max="15872" width="9.33203125" style="54"/>
    <col min="15873" max="15873" width="11.1640625" style="54" customWidth="1"/>
    <col min="15874" max="15874" width="14" style="54" bestFit="1" customWidth="1"/>
    <col min="15875" max="15875" width="6.6640625" style="54" customWidth="1"/>
    <col min="15876" max="15876" width="84" style="54" customWidth="1"/>
    <col min="15877" max="15882" width="0" style="54" hidden="1" customWidth="1"/>
    <col min="15883" max="15883" width="20.1640625" style="54" customWidth="1"/>
    <col min="15884" max="15884" width="18.5" style="54" customWidth="1"/>
    <col min="15885" max="15885" width="19.1640625" style="54" bestFit="1" customWidth="1"/>
    <col min="15886" max="15887" width="18" style="54" bestFit="1" customWidth="1"/>
    <col min="15888" max="15888" width="13.6640625" style="54" bestFit="1" customWidth="1"/>
    <col min="15889" max="15889" width="18" style="54" bestFit="1" customWidth="1"/>
    <col min="15890" max="15890" width="11" style="54" bestFit="1" customWidth="1"/>
    <col min="15891" max="15891" width="18" style="54" bestFit="1" customWidth="1"/>
    <col min="15892" max="15892" width="11" style="54" bestFit="1" customWidth="1"/>
    <col min="15893" max="16128" width="9.33203125" style="54"/>
    <col min="16129" max="16129" width="11.1640625" style="54" customWidth="1"/>
    <col min="16130" max="16130" width="14" style="54" bestFit="1" customWidth="1"/>
    <col min="16131" max="16131" width="6.6640625" style="54" customWidth="1"/>
    <col min="16132" max="16132" width="84" style="54" customWidth="1"/>
    <col min="16133" max="16138" width="0" style="54" hidden="1" customWidth="1"/>
    <col min="16139" max="16139" width="20.1640625" style="54" customWidth="1"/>
    <col min="16140" max="16140" width="18.5" style="54" customWidth="1"/>
    <col min="16141" max="16141" width="19.1640625" style="54" bestFit="1" customWidth="1"/>
    <col min="16142" max="16143" width="18" style="54" bestFit="1" customWidth="1"/>
    <col min="16144" max="16144" width="13.6640625" style="54" bestFit="1" customWidth="1"/>
    <col min="16145" max="16145" width="18" style="54" bestFit="1" customWidth="1"/>
    <col min="16146" max="16146" width="11" style="54" bestFit="1" customWidth="1"/>
    <col min="16147" max="16147" width="18" style="54" bestFit="1" customWidth="1"/>
    <col min="16148" max="16148" width="11" style="54" bestFit="1" customWidth="1"/>
    <col min="16149" max="16384" width="9.33203125" style="54"/>
  </cols>
  <sheetData>
    <row r="1" spans="1:19" ht="20.25" customHeight="1">
      <c r="A1" s="195" t="s">
        <v>56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9">
      <c r="F2" s="54"/>
      <c r="G2" s="58"/>
      <c r="H2" s="58"/>
      <c r="I2" s="58"/>
      <c r="J2" s="58"/>
      <c r="K2" s="93"/>
      <c r="L2" s="93"/>
      <c r="M2" s="93"/>
    </row>
    <row r="3" spans="1:19" s="61" customFormat="1" ht="25.5">
      <c r="A3" s="94" t="s">
        <v>31</v>
      </c>
      <c r="B3" s="94" t="s">
        <v>32</v>
      </c>
      <c r="C3" s="94" t="s">
        <v>33</v>
      </c>
      <c r="D3" s="94" t="s">
        <v>57</v>
      </c>
      <c r="E3" s="95"/>
      <c r="F3" s="95" t="s">
        <v>34</v>
      </c>
      <c r="G3" s="95"/>
      <c r="H3" s="95"/>
      <c r="I3" s="95"/>
      <c r="J3" s="95"/>
      <c r="K3" s="95" t="str">
        <f>K6</f>
        <v>Plan za 2026.</v>
      </c>
      <c r="L3" s="96" t="str">
        <f>L6</f>
        <v>Projekcija za 2027.</v>
      </c>
      <c r="M3" s="96" t="str">
        <f>M6</f>
        <v>Projekcija za 2028.</v>
      </c>
    </row>
    <row r="4" spans="1:19" s="65" customFormat="1" ht="11.25">
      <c r="A4" s="62">
        <v>1</v>
      </c>
      <c r="B4" s="62">
        <v>2</v>
      </c>
      <c r="C4" s="62">
        <v>3</v>
      </c>
      <c r="D4" s="62">
        <v>4</v>
      </c>
      <c r="E4" s="63"/>
      <c r="F4" s="63"/>
      <c r="G4" s="63"/>
      <c r="H4" s="63"/>
      <c r="I4" s="63"/>
      <c r="J4" s="63"/>
      <c r="K4" s="97">
        <v>5</v>
      </c>
      <c r="L4" s="97">
        <v>6</v>
      </c>
      <c r="M4" s="97">
        <v>7</v>
      </c>
    </row>
    <row r="5" spans="1:19" s="65" customFormat="1">
      <c r="A5" s="66"/>
      <c r="B5" s="66"/>
      <c r="C5" s="66"/>
      <c r="D5" s="98" t="s">
        <v>6</v>
      </c>
      <c r="K5" s="69">
        <f>IF(ISBLANK(K8),"",K8)</f>
        <v>29502769</v>
      </c>
      <c r="L5" s="69">
        <f>IF(ISBLANK(L8),"",L8)</f>
        <v>46538871</v>
      </c>
      <c r="M5" s="69">
        <f>IF(ISBLANK(M8),"",M8)</f>
        <v>36266752</v>
      </c>
    </row>
    <row r="6" spans="1:19" hidden="1">
      <c r="A6" s="99" t="str">
        <f>IF(ISNUMBER(VALUE(E6)),E6,"")</f>
        <v/>
      </c>
      <c r="B6" s="98" t="str">
        <f>IF(ISNUMBER(VALUE(G6)),G6,"")</f>
        <v/>
      </c>
      <c r="C6" s="98" t="str">
        <f>IF(ISNUMBER(VALUE(I6)),I6,"")</f>
        <v/>
      </c>
      <c r="D6" s="98" t="str">
        <f>CONCATENATE(F6,"    ",H6,"    ",J6)</f>
        <v xml:space="preserve">        </v>
      </c>
      <c r="E6" s="100" t="s">
        <v>14</v>
      </c>
      <c r="F6" s="100" t="s">
        <v>14</v>
      </c>
      <c r="G6" s="100" t="s">
        <v>14</v>
      </c>
      <c r="H6" s="100" t="s">
        <v>14</v>
      </c>
      <c r="I6" s="100" t="s">
        <v>14</v>
      </c>
      <c r="J6" s="100" t="s">
        <v>14</v>
      </c>
      <c r="K6" s="101" t="s">
        <v>58</v>
      </c>
      <c r="L6" s="101" t="s">
        <v>59</v>
      </c>
      <c r="M6" s="101" t="s">
        <v>60</v>
      </c>
      <c r="N6" s="68"/>
      <c r="O6" s="68"/>
    </row>
    <row r="7" spans="1:19" hidden="1">
      <c r="E7" s="100" t="s">
        <v>61</v>
      </c>
      <c r="F7" s="100" t="s">
        <v>14</v>
      </c>
      <c r="G7" s="100" t="s">
        <v>62</v>
      </c>
      <c r="H7" s="100" t="s">
        <v>14</v>
      </c>
      <c r="I7" s="100" t="s">
        <v>63</v>
      </c>
      <c r="J7" s="100" t="s">
        <v>14</v>
      </c>
      <c r="K7" s="102" t="s">
        <v>17</v>
      </c>
      <c r="L7" s="102" t="s">
        <v>17</v>
      </c>
      <c r="M7" s="102" t="s">
        <v>17</v>
      </c>
      <c r="N7" s="68"/>
      <c r="O7" s="68"/>
    </row>
    <row r="8" spans="1:19" hidden="1">
      <c r="A8" s="103"/>
      <c r="B8" s="103"/>
      <c r="C8" s="103"/>
      <c r="D8" s="103"/>
      <c r="E8" s="104" t="s">
        <v>64</v>
      </c>
      <c r="F8" s="104" t="s">
        <v>14</v>
      </c>
      <c r="G8" s="104" t="s">
        <v>14</v>
      </c>
      <c r="H8" s="104" t="s">
        <v>14</v>
      </c>
      <c r="I8" s="104" t="s">
        <v>14</v>
      </c>
      <c r="J8" s="104" t="s">
        <v>14</v>
      </c>
      <c r="K8" s="105">
        <v>29502769</v>
      </c>
      <c r="L8" s="105">
        <v>46538871</v>
      </c>
      <c r="M8" s="105">
        <v>36266752</v>
      </c>
      <c r="N8" s="68"/>
      <c r="O8" s="68"/>
    </row>
    <row r="9" spans="1:19" ht="13.15" customHeight="1">
      <c r="A9" s="99" t="str">
        <f t="shared" ref="A9:A34" si="0">IF(ISNUMBER(VALUE(E9)),E9,"")</f>
        <v>3</v>
      </c>
      <c r="B9" s="98" t="str">
        <f t="shared" ref="B9:B34" si="1">IF(ISNUMBER(VALUE(G9)),G9,"")</f>
        <v/>
      </c>
      <c r="C9" s="98" t="str">
        <f t="shared" ref="C9:C34" si="2">IF(ISNUMBER(VALUE(I9)),I9,"")</f>
        <v/>
      </c>
      <c r="D9" s="98" t="str">
        <f t="shared" ref="D9:D34" si="3">CONCATENATE(F9,"    ",H9,"    ",J9)</f>
        <v xml:space="preserve">Rashodi poslovanja        </v>
      </c>
      <c r="E9" s="106" t="s">
        <v>65</v>
      </c>
      <c r="F9" s="106" t="s">
        <v>66</v>
      </c>
      <c r="G9" s="107" t="s">
        <v>67</v>
      </c>
      <c r="H9" s="107" t="s">
        <v>14</v>
      </c>
      <c r="I9" s="107" t="s">
        <v>14</v>
      </c>
      <c r="J9" s="107" t="s">
        <v>14</v>
      </c>
      <c r="K9" s="81">
        <v>26724844</v>
      </c>
      <c r="L9" s="81">
        <v>26486621</v>
      </c>
      <c r="M9" s="81">
        <v>27492648</v>
      </c>
      <c r="N9" s="82"/>
      <c r="O9" s="82"/>
      <c r="P9" s="84"/>
      <c r="Q9" s="84"/>
      <c r="R9" s="84"/>
      <c r="S9" s="84"/>
    </row>
    <row r="10" spans="1:19" ht="13.15" customHeight="1">
      <c r="A10" s="99" t="str">
        <f t="shared" si="0"/>
        <v/>
      </c>
      <c r="B10" s="98" t="str">
        <f t="shared" si="1"/>
        <v>31</v>
      </c>
      <c r="C10" s="98" t="str">
        <f t="shared" si="2"/>
        <v/>
      </c>
      <c r="D10" s="98" t="str">
        <f t="shared" si="3"/>
        <v xml:space="preserve">    Rashodi za zaposlene    </v>
      </c>
      <c r="E10" s="106" t="s">
        <v>14</v>
      </c>
      <c r="F10" s="106" t="s">
        <v>14</v>
      </c>
      <c r="G10" s="106" t="s">
        <v>47</v>
      </c>
      <c r="H10" s="106" t="s">
        <v>68</v>
      </c>
      <c r="I10" s="107" t="s">
        <v>67</v>
      </c>
      <c r="J10" s="107" t="s">
        <v>14</v>
      </c>
      <c r="K10" s="81">
        <v>18476746</v>
      </c>
      <c r="L10" s="81">
        <v>19850444</v>
      </c>
      <c r="M10" s="81">
        <v>20516692</v>
      </c>
      <c r="N10" s="82"/>
      <c r="O10" s="82"/>
      <c r="P10" s="84"/>
      <c r="Q10" s="84"/>
      <c r="R10" s="84"/>
      <c r="S10" s="84"/>
    </row>
    <row r="11" spans="1:19" ht="13.15" customHeight="1">
      <c r="A11" s="108" t="str">
        <f t="shared" si="0"/>
        <v/>
      </c>
      <c r="B11" s="109" t="str">
        <f t="shared" si="1"/>
        <v/>
      </c>
      <c r="C11" s="109" t="str">
        <f t="shared" si="2"/>
        <v>11</v>
      </c>
      <c r="D11" s="109" t="str">
        <f t="shared" si="3"/>
        <v xml:space="preserve">        Opći prihodi i primici</v>
      </c>
      <c r="E11" s="110" t="s">
        <v>14</v>
      </c>
      <c r="F11" s="110" t="s">
        <v>14</v>
      </c>
      <c r="G11" s="110" t="s">
        <v>14</v>
      </c>
      <c r="H11" s="110" t="s">
        <v>14</v>
      </c>
      <c r="I11" s="110" t="s">
        <v>50</v>
      </c>
      <c r="J11" s="110" t="s">
        <v>51</v>
      </c>
      <c r="K11" s="89">
        <v>17770501</v>
      </c>
      <c r="L11" s="89">
        <v>19145754</v>
      </c>
      <c r="M11" s="89">
        <v>19819710</v>
      </c>
      <c r="N11" s="77"/>
      <c r="O11" s="77"/>
      <c r="P11" s="91"/>
      <c r="Q11" s="91"/>
      <c r="R11" s="91"/>
      <c r="S11" s="91"/>
    </row>
    <row r="12" spans="1:19" s="90" customFormat="1" ht="13.15" customHeight="1">
      <c r="A12" s="108" t="str">
        <f t="shared" si="0"/>
        <v/>
      </c>
      <c r="B12" s="109" t="str">
        <f t="shared" si="1"/>
        <v/>
      </c>
      <c r="C12" s="109" t="str">
        <f t="shared" si="2"/>
        <v>12</v>
      </c>
      <c r="D12" s="109" t="str">
        <f t="shared" si="3"/>
        <v xml:space="preserve">        Sredstva učešća za pomoći</v>
      </c>
      <c r="E12" s="110" t="s">
        <v>14</v>
      </c>
      <c r="F12" s="110" t="s">
        <v>14</v>
      </c>
      <c r="G12" s="110" t="s">
        <v>14</v>
      </c>
      <c r="H12" s="110" t="s">
        <v>14</v>
      </c>
      <c r="I12" s="110" t="s">
        <v>52</v>
      </c>
      <c r="J12" s="110" t="s">
        <v>53</v>
      </c>
      <c r="K12" s="89">
        <v>84148</v>
      </c>
      <c r="L12" s="89">
        <v>121222</v>
      </c>
      <c r="M12" s="89">
        <v>128190</v>
      </c>
      <c r="N12" s="77"/>
      <c r="O12" s="77"/>
      <c r="P12" s="91"/>
      <c r="Q12" s="91"/>
      <c r="R12" s="91"/>
      <c r="S12" s="91"/>
    </row>
    <row r="13" spans="1:19" ht="13.15" customHeight="1">
      <c r="A13" s="108" t="str">
        <f t="shared" si="0"/>
        <v/>
      </c>
      <c r="B13" s="109" t="str">
        <f t="shared" si="1"/>
        <v/>
      </c>
      <c r="C13" s="109" t="str">
        <f t="shared" si="2"/>
        <v>510</v>
      </c>
      <c r="D13" s="109" t="str">
        <f t="shared" si="3"/>
        <v xml:space="preserve">        Programi Unije</v>
      </c>
      <c r="E13" s="110" t="s">
        <v>14</v>
      </c>
      <c r="F13" s="110" t="s">
        <v>14</v>
      </c>
      <c r="G13" s="110" t="s">
        <v>14</v>
      </c>
      <c r="H13" s="110" t="s">
        <v>14</v>
      </c>
      <c r="I13" s="110" t="s">
        <v>41</v>
      </c>
      <c r="J13" s="110" t="s">
        <v>42</v>
      </c>
      <c r="K13" s="89">
        <v>622097</v>
      </c>
      <c r="L13" s="89">
        <v>583468</v>
      </c>
      <c r="M13" s="89">
        <v>568792</v>
      </c>
      <c r="N13" s="77"/>
      <c r="O13" s="77"/>
      <c r="P13" s="91"/>
      <c r="Q13" s="91"/>
      <c r="R13" s="91"/>
      <c r="S13" s="91"/>
    </row>
    <row r="14" spans="1:19" ht="13.15" customHeight="1">
      <c r="A14" s="99" t="str">
        <f t="shared" si="0"/>
        <v/>
      </c>
      <c r="B14" s="98" t="str">
        <f t="shared" si="1"/>
        <v>32</v>
      </c>
      <c r="C14" s="98" t="str">
        <f t="shared" si="2"/>
        <v/>
      </c>
      <c r="D14" s="98" t="str">
        <f t="shared" si="3"/>
        <v xml:space="preserve">    Materijalni rashodi    </v>
      </c>
      <c r="E14" s="106" t="s">
        <v>14</v>
      </c>
      <c r="F14" s="106" t="s">
        <v>14</v>
      </c>
      <c r="G14" s="106" t="s">
        <v>69</v>
      </c>
      <c r="H14" s="106" t="s">
        <v>70</v>
      </c>
      <c r="I14" s="107" t="s">
        <v>67</v>
      </c>
      <c r="J14" s="107" t="s">
        <v>14</v>
      </c>
      <c r="K14" s="81">
        <v>8025118</v>
      </c>
      <c r="L14" s="81">
        <v>6602837</v>
      </c>
      <c r="M14" s="81">
        <v>6959856</v>
      </c>
      <c r="N14" s="82"/>
      <c r="O14" s="82"/>
      <c r="P14" s="84"/>
      <c r="Q14" s="84"/>
      <c r="R14" s="84"/>
      <c r="S14" s="84"/>
    </row>
    <row r="15" spans="1:19" ht="13.15" customHeight="1">
      <c r="A15" s="108" t="str">
        <f t="shared" si="0"/>
        <v/>
      </c>
      <c r="B15" s="109" t="str">
        <f t="shared" si="1"/>
        <v/>
      </c>
      <c r="C15" s="109" t="str">
        <f t="shared" si="2"/>
        <v>11</v>
      </c>
      <c r="D15" s="109" t="str">
        <f t="shared" si="3"/>
        <v xml:space="preserve">        Opći prihodi i primici</v>
      </c>
      <c r="E15" s="110" t="s">
        <v>14</v>
      </c>
      <c r="F15" s="110" t="s">
        <v>14</v>
      </c>
      <c r="G15" s="110" t="s">
        <v>14</v>
      </c>
      <c r="H15" s="110" t="s">
        <v>14</v>
      </c>
      <c r="I15" s="110" t="s">
        <v>50</v>
      </c>
      <c r="J15" s="110" t="s">
        <v>51</v>
      </c>
      <c r="K15" s="89">
        <v>7076554</v>
      </c>
      <c r="L15" s="89">
        <v>6403195</v>
      </c>
      <c r="M15" s="89">
        <v>6593506</v>
      </c>
      <c r="N15" s="77"/>
      <c r="O15" s="77"/>
      <c r="P15" s="91"/>
      <c r="Q15" s="91"/>
      <c r="R15" s="91"/>
      <c r="S15" s="91"/>
    </row>
    <row r="16" spans="1:19" ht="13.15" customHeight="1">
      <c r="A16" s="108" t="str">
        <f t="shared" si="0"/>
        <v/>
      </c>
      <c r="B16" s="109" t="str">
        <f t="shared" si="1"/>
        <v/>
      </c>
      <c r="C16" s="109" t="str">
        <f t="shared" si="2"/>
        <v>12</v>
      </c>
      <c r="D16" s="109" t="str">
        <f t="shared" si="3"/>
        <v xml:space="preserve">        Sredstva učešća za pomoći</v>
      </c>
      <c r="E16" s="110" t="s">
        <v>14</v>
      </c>
      <c r="F16" s="110" t="s">
        <v>14</v>
      </c>
      <c r="G16" s="110" t="s">
        <v>14</v>
      </c>
      <c r="H16" s="110" t="s">
        <v>14</v>
      </c>
      <c r="I16" s="110" t="s">
        <v>52</v>
      </c>
      <c r="J16" s="110" t="s">
        <v>53</v>
      </c>
      <c r="K16" s="89">
        <v>205356</v>
      </c>
      <c r="L16" s="89">
        <v>27268</v>
      </c>
      <c r="M16" s="89">
        <v>76129</v>
      </c>
      <c r="N16" s="77"/>
      <c r="O16" s="77"/>
      <c r="P16" s="91"/>
      <c r="Q16" s="91"/>
      <c r="R16" s="91"/>
      <c r="S16" s="91"/>
    </row>
    <row r="17" spans="1:19" ht="13.15" customHeight="1">
      <c r="A17" s="108" t="str">
        <f t="shared" si="0"/>
        <v/>
      </c>
      <c r="B17" s="109" t="str">
        <f t="shared" si="1"/>
        <v/>
      </c>
      <c r="C17" s="109" t="str">
        <f t="shared" si="2"/>
        <v>31</v>
      </c>
      <c r="D17" s="109" t="str">
        <f t="shared" si="3"/>
        <v xml:space="preserve">        Vlastiti prihodi</v>
      </c>
      <c r="E17" s="110" t="s">
        <v>14</v>
      </c>
      <c r="F17" s="110" t="s">
        <v>14</v>
      </c>
      <c r="G17" s="110" t="s">
        <v>14</v>
      </c>
      <c r="H17" s="110" t="s">
        <v>14</v>
      </c>
      <c r="I17" s="110" t="s">
        <v>47</v>
      </c>
      <c r="J17" s="110" t="s">
        <v>48</v>
      </c>
      <c r="K17" s="89">
        <v>246548</v>
      </c>
      <c r="L17" s="89">
        <v>33873</v>
      </c>
      <c r="M17" s="89">
        <v>33873</v>
      </c>
      <c r="N17" s="77"/>
      <c r="O17" s="77"/>
      <c r="P17" s="91"/>
      <c r="Q17" s="91"/>
      <c r="R17" s="91"/>
      <c r="S17" s="91"/>
    </row>
    <row r="18" spans="1:19" ht="13.15" customHeight="1">
      <c r="A18" s="108" t="str">
        <f t="shared" si="0"/>
        <v/>
      </c>
      <c r="B18" s="109" t="str">
        <f t="shared" si="1"/>
        <v/>
      </c>
      <c r="C18" s="109" t="str">
        <f t="shared" si="2"/>
        <v>510</v>
      </c>
      <c r="D18" s="109" t="str">
        <f t="shared" si="3"/>
        <v xml:space="preserve">        Programi Unije</v>
      </c>
      <c r="E18" s="110" t="s">
        <v>14</v>
      </c>
      <c r="F18" s="110" t="s">
        <v>14</v>
      </c>
      <c r="G18" s="110" t="s">
        <v>14</v>
      </c>
      <c r="H18" s="110" t="s">
        <v>14</v>
      </c>
      <c r="I18" s="110" t="s">
        <v>41</v>
      </c>
      <c r="J18" s="110" t="s">
        <v>42</v>
      </c>
      <c r="K18" s="89">
        <v>496660</v>
      </c>
      <c r="L18" s="89">
        <v>138501</v>
      </c>
      <c r="M18" s="89">
        <v>256348</v>
      </c>
      <c r="N18" s="77"/>
      <c r="O18" s="77"/>
      <c r="P18" s="91"/>
      <c r="Q18" s="91"/>
      <c r="R18" s="91"/>
      <c r="S18" s="91"/>
    </row>
    <row r="19" spans="1:19" ht="13.15" customHeight="1">
      <c r="A19" s="99" t="str">
        <f t="shared" si="0"/>
        <v/>
      </c>
      <c r="B19" s="98" t="str">
        <f t="shared" si="1"/>
        <v>34</v>
      </c>
      <c r="C19" s="98" t="str">
        <f t="shared" si="2"/>
        <v/>
      </c>
      <c r="D19" s="98" t="str">
        <f t="shared" si="3"/>
        <v xml:space="preserve">    Financijski rashodi    </v>
      </c>
      <c r="E19" s="106" t="s">
        <v>14</v>
      </c>
      <c r="F19" s="106" t="s">
        <v>14</v>
      </c>
      <c r="G19" s="106" t="s">
        <v>71</v>
      </c>
      <c r="H19" s="106" t="s">
        <v>72</v>
      </c>
      <c r="I19" s="107" t="s">
        <v>67</v>
      </c>
      <c r="J19" s="107" t="s">
        <v>14</v>
      </c>
      <c r="K19" s="81">
        <v>100</v>
      </c>
      <c r="L19" s="81">
        <v>100</v>
      </c>
      <c r="M19" s="81">
        <v>100</v>
      </c>
      <c r="N19" s="82"/>
      <c r="O19" s="82"/>
      <c r="P19" s="84"/>
      <c r="Q19" s="84"/>
      <c r="R19" s="84"/>
      <c r="S19" s="84"/>
    </row>
    <row r="20" spans="1:19" ht="13.15" customHeight="1">
      <c r="A20" s="108" t="str">
        <f t="shared" si="0"/>
        <v/>
      </c>
      <c r="B20" s="109" t="str">
        <f t="shared" si="1"/>
        <v/>
      </c>
      <c r="C20" s="109" t="str">
        <f t="shared" si="2"/>
        <v>11</v>
      </c>
      <c r="D20" s="109" t="str">
        <f t="shared" si="3"/>
        <v xml:space="preserve">        Opći prihodi i primici</v>
      </c>
      <c r="E20" s="110" t="s">
        <v>14</v>
      </c>
      <c r="F20" s="110" t="s">
        <v>14</v>
      </c>
      <c r="G20" s="110" t="s">
        <v>14</v>
      </c>
      <c r="H20" s="110" t="s">
        <v>14</v>
      </c>
      <c r="I20" s="110" t="s">
        <v>50</v>
      </c>
      <c r="J20" s="110" t="s">
        <v>51</v>
      </c>
      <c r="K20" s="89">
        <v>100</v>
      </c>
      <c r="L20" s="89">
        <v>100</v>
      </c>
      <c r="M20" s="89">
        <v>100</v>
      </c>
      <c r="N20" s="77"/>
      <c r="O20" s="77"/>
      <c r="P20" s="91"/>
      <c r="Q20" s="91"/>
      <c r="R20" s="91"/>
      <c r="S20" s="91"/>
    </row>
    <row r="21" spans="1:19" ht="13.15" customHeight="1">
      <c r="A21" s="99" t="str">
        <f t="shared" si="0"/>
        <v/>
      </c>
      <c r="B21" s="98" t="str">
        <f t="shared" si="1"/>
        <v>37</v>
      </c>
      <c r="C21" s="98" t="str">
        <f t="shared" si="2"/>
        <v/>
      </c>
      <c r="D21" s="98" t="str">
        <f t="shared" si="3"/>
        <v xml:space="preserve">    Naknade građanima i kućanstvima na temelju osiguranja i druge naknade    </v>
      </c>
      <c r="E21" s="106" t="s">
        <v>14</v>
      </c>
      <c r="F21" s="106" t="s">
        <v>14</v>
      </c>
      <c r="G21" s="106" t="s">
        <v>73</v>
      </c>
      <c r="H21" s="106" t="s">
        <v>74</v>
      </c>
      <c r="I21" s="107" t="s">
        <v>67</v>
      </c>
      <c r="J21" s="107" t="s">
        <v>14</v>
      </c>
      <c r="K21" s="81">
        <v>222880</v>
      </c>
      <c r="L21" s="81">
        <v>33240</v>
      </c>
      <c r="M21" s="81">
        <v>16000</v>
      </c>
      <c r="N21" s="82"/>
      <c r="O21" s="82"/>
      <c r="P21" s="84"/>
      <c r="Q21" s="84"/>
      <c r="R21" s="84"/>
      <c r="S21" s="84"/>
    </row>
    <row r="22" spans="1:19" ht="13.15" customHeight="1">
      <c r="A22" s="108" t="str">
        <f t="shared" si="0"/>
        <v/>
      </c>
      <c r="B22" s="109" t="str">
        <f t="shared" si="1"/>
        <v/>
      </c>
      <c r="C22" s="109" t="str">
        <f t="shared" si="2"/>
        <v>11</v>
      </c>
      <c r="D22" s="109" t="str">
        <f t="shared" si="3"/>
        <v xml:space="preserve">        Opći prihodi i primici</v>
      </c>
      <c r="E22" s="110" t="s">
        <v>14</v>
      </c>
      <c r="F22" s="110" t="s">
        <v>14</v>
      </c>
      <c r="G22" s="110" t="s">
        <v>14</v>
      </c>
      <c r="H22" s="110" t="s">
        <v>14</v>
      </c>
      <c r="I22" s="110" t="s">
        <v>50</v>
      </c>
      <c r="J22" s="110" t="s">
        <v>51</v>
      </c>
      <c r="K22" s="89">
        <v>212880</v>
      </c>
      <c r="L22" s="89">
        <v>23240</v>
      </c>
      <c r="M22" s="89">
        <v>6000</v>
      </c>
      <c r="N22" s="77"/>
      <c r="O22" s="77"/>
      <c r="P22" s="91"/>
      <c r="Q22" s="91"/>
      <c r="R22" s="91"/>
      <c r="S22" s="91"/>
    </row>
    <row r="23" spans="1:19" ht="13.15" customHeight="1">
      <c r="A23" s="108" t="str">
        <f t="shared" si="0"/>
        <v/>
      </c>
      <c r="B23" s="109" t="str">
        <f t="shared" si="1"/>
        <v/>
      </c>
      <c r="C23" s="109" t="str">
        <f t="shared" si="2"/>
        <v>12</v>
      </c>
      <c r="D23" s="109" t="str">
        <f t="shared" si="3"/>
        <v xml:space="preserve">        Sredstva učešća za pomoći</v>
      </c>
      <c r="E23" s="110" t="s">
        <v>14</v>
      </c>
      <c r="F23" s="110" t="s">
        <v>14</v>
      </c>
      <c r="G23" s="110" t="s">
        <v>14</v>
      </c>
      <c r="H23" s="110" t="s">
        <v>14</v>
      </c>
      <c r="I23" s="110" t="s">
        <v>52</v>
      </c>
      <c r="J23" s="110" t="s">
        <v>53</v>
      </c>
      <c r="K23" s="89">
        <v>3000</v>
      </c>
      <c r="L23" s="89">
        <v>3000</v>
      </c>
      <c r="M23" s="89">
        <v>3000</v>
      </c>
      <c r="N23" s="91"/>
      <c r="O23" s="91"/>
      <c r="P23" s="91"/>
      <c r="Q23" s="91"/>
      <c r="R23" s="91"/>
      <c r="S23" s="91"/>
    </row>
    <row r="24" spans="1:19" ht="13.15" customHeight="1">
      <c r="A24" s="108" t="str">
        <f t="shared" si="0"/>
        <v/>
      </c>
      <c r="B24" s="109" t="str">
        <f t="shared" si="1"/>
        <v/>
      </c>
      <c r="C24" s="109" t="str">
        <f t="shared" si="2"/>
        <v>510</v>
      </c>
      <c r="D24" s="109" t="str">
        <f t="shared" si="3"/>
        <v xml:space="preserve">        Programi Unije</v>
      </c>
      <c r="E24" s="110" t="s">
        <v>14</v>
      </c>
      <c r="F24" s="110" t="s">
        <v>14</v>
      </c>
      <c r="G24" s="110" t="s">
        <v>14</v>
      </c>
      <c r="H24" s="110" t="s">
        <v>14</v>
      </c>
      <c r="I24" s="110" t="s">
        <v>41</v>
      </c>
      <c r="J24" s="110" t="s">
        <v>42</v>
      </c>
      <c r="K24" s="89">
        <v>7000</v>
      </c>
      <c r="L24" s="89">
        <v>7000</v>
      </c>
      <c r="M24" s="89">
        <v>7000</v>
      </c>
      <c r="N24" s="91"/>
      <c r="O24" s="91"/>
      <c r="P24" s="91"/>
      <c r="Q24" s="91"/>
      <c r="R24" s="91"/>
      <c r="S24" s="91"/>
    </row>
    <row r="25" spans="1:19" ht="13.15" customHeight="1">
      <c r="A25" s="99" t="str">
        <f t="shared" si="0"/>
        <v>4</v>
      </c>
      <c r="B25" s="98" t="str">
        <f t="shared" si="1"/>
        <v/>
      </c>
      <c r="C25" s="98" t="str">
        <f t="shared" si="2"/>
        <v/>
      </c>
      <c r="D25" s="98" t="str">
        <f t="shared" si="3"/>
        <v xml:space="preserve">Rashodi za nabavu nefinancijske imovine        </v>
      </c>
      <c r="E25" s="106" t="s">
        <v>75</v>
      </c>
      <c r="F25" s="106" t="s">
        <v>76</v>
      </c>
      <c r="G25" s="107" t="s">
        <v>67</v>
      </c>
      <c r="H25" s="107" t="s">
        <v>14</v>
      </c>
      <c r="I25" s="107" t="s">
        <v>14</v>
      </c>
      <c r="J25" s="107" t="s">
        <v>14</v>
      </c>
      <c r="K25" s="81">
        <v>2777925</v>
      </c>
      <c r="L25" s="81">
        <v>20052250</v>
      </c>
      <c r="M25" s="81">
        <v>8774104</v>
      </c>
      <c r="N25" s="90"/>
      <c r="O25" s="90"/>
      <c r="P25" s="90"/>
      <c r="Q25" s="90"/>
      <c r="R25" s="90"/>
      <c r="S25" s="90"/>
    </row>
    <row r="26" spans="1:19" ht="13.15" customHeight="1">
      <c r="A26" s="99" t="str">
        <f t="shared" si="0"/>
        <v/>
      </c>
      <c r="B26" s="98" t="str">
        <f t="shared" si="1"/>
        <v>41</v>
      </c>
      <c r="C26" s="98" t="str">
        <f t="shared" si="2"/>
        <v/>
      </c>
      <c r="D26" s="98" t="str">
        <f t="shared" si="3"/>
        <v xml:space="preserve">    Rashodi za nabavu neproizvedene dugotrajne imovine    </v>
      </c>
      <c r="E26" s="106" t="s">
        <v>14</v>
      </c>
      <c r="F26" s="106" t="s">
        <v>14</v>
      </c>
      <c r="G26" s="106" t="s">
        <v>77</v>
      </c>
      <c r="H26" s="106" t="s">
        <v>78</v>
      </c>
      <c r="I26" s="107" t="s">
        <v>67</v>
      </c>
      <c r="J26" s="107" t="s">
        <v>14</v>
      </c>
      <c r="K26" s="81">
        <v>9375</v>
      </c>
      <c r="L26" s="81">
        <v>2500</v>
      </c>
      <c r="M26" s="81">
        <v>2500</v>
      </c>
      <c r="N26" s="90"/>
      <c r="O26" s="90"/>
      <c r="P26" s="90"/>
      <c r="Q26" s="90"/>
      <c r="R26" s="90"/>
      <c r="S26" s="90"/>
    </row>
    <row r="27" spans="1:19" ht="13.15" customHeight="1">
      <c r="A27" s="108" t="str">
        <f t="shared" si="0"/>
        <v/>
      </c>
      <c r="B27" s="109" t="str">
        <f t="shared" si="1"/>
        <v/>
      </c>
      <c r="C27" s="109" t="str">
        <f t="shared" si="2"/>
        <v>11</v>
      </c>
      <c r="D27" s="109" t="str">
        <f t="shared" si="3"/>
        <v xml:space="preserve">        Opći prihodi i primici</v>
      </c>
      <c r="E27" s="110" t="s">
        <v>14</v>
      </c>
      <c r="F27" s="110" t="s">
        <v>14</v>
      </c>
      <c r="G27" s="110" t="s">
        <v>14</v>
      </c>
      <c r="H27" s="110" t="s">
        <v>14</v>
      </c>
      <c r="I27" s="110" t="s">
        <v>50</v>
      </c>
      <c r="J27" s="110" t="s">
        <v>51</v>
      </c>
      <c r="K27" s="89">
        <v>9375</v>
      </c>
      <c r="L27" s="89">
        <v>2500</v>
      </c>
      <c r="M27" s="89">
        <v>2500</v>
      </c>
      <c r="N27" s="91"/>
      <c r="O27" s="91"/>
      <c r="P27" s="91"/>
      <c r="Q27" s="91"/>
      <c r="R27" s="91"/>
      <c r="S27" s="91"/>
    </row>
    <row r="28" spans="1:19" ht="13.15" customHeight="1">
      <c r="A28" s="99" t="str">
        <f t="shared" si="0"/>
        <v/>
      </c>
      <c r="B28" s="98" t="str">
        <f t="shared" si="1"/>
        <v>42</v>
      </c>
      <c r="C28" s="98" t="str">
        <f t="shared" si="2"/>
        <v/>
      </c>
      <c r="D28" s="98" t="str">
        <f t="shared" si="3"/>
        <v xml:space="preserve">    Rashodi za nabavu proizvedene dugotrajne imovine    </v>
      </c>
      <c r="E28" s="106" t="s">
        <v>14</v>
      </c>
      <c r="F28" s="106" t="s">
        <v>14</v>
      </c>
      <c r="G28" s="106" t="s">
        <v>79</v>
      </c>
      <c r="H28" s="106" t="s">
        <v>80</v>
      </c>
      <c r="I28" s="107" t="s">
        <v>67</v>
      </c>
      <c r="J28" s="107" t="s">
        <v>14</v>
      </c>
      <c r="K28" s="81">
        <v>1927950</v>
      </c>
      <c r="L28" s="81">
        <v>1819375</v>
      </c>
      <c r="M28" s="81">
        <v>1370700</v>
      </c>
      <c r="N28" s="90"/>
      <c r="O28" s="90"/>
      <c r="P28" s="90"/>
      <c r="Q28" s="90"/>
      <c r="R28" s="90"/>
      <c r="S28" s="90"/>
    </row>
    <row r="29" spans="1:19" ht="13.15" customHeight="1">
      <c r="A29" s="108" t="str">
        <f t="shared" si="0"/>
        <v/>
      </c>
      <c r="B29" s="109" t="str">
        <f t="shared" si="1"/>
        <v/>
      </c>
      <c r="C29" s="109" t="str">
        <f t="shared" si="2"/>
        <v>11</v>
      </c>
      <c r="D29" s="109" t="str">
        <f t="shared" si="3"/>
        <v xml:space="preserve">        Opći prihodi i primici</v>
      </c>
      <c r="E29" s="110" t="s">
        <v>14</v>
      </c>
      <c r="F29" s="110" t="s">
        <v>14</v>
      </c>
      <c r="G29" s="110" t="s">
        <v>14</v>
      </c>
      <c r="H29" s="110" t="s">
        <v>14</v>
      </c>
      <c r="I29" s="110" t="s">
        <v>50</v>
      </c>
      <c r="J29" s="110" t="s">
        <v>51</v>
      </c>
      <c r="K29" s="89">
        <v>1927950</v>
      </c>
      <c r="L29" s="89">
        <v>1819375</v>
      </c>
      <c r="M29" s="89">
        <v>1370700</v>
      </c>
      <c r="N29" s="91"/>
      <c r="O29" s="91"/>
      <c r="P29" s="91"/>
      <c r="Q29" s="91"/>
      <c r="R29" s="91"/>
      <c r="S29" s="91"/>
    </row>
    <row r="30" spans="1:19" ht="13.15" customHeight="1">
      <c r="A30" s="99" t="str">
        <f t="shared" si="0"/>
        <v/>
      </c>
      <c r="B30" s="98" t="str">
        <f t="shared" si="1"/>
        <v>45</v>
      </c>
      <c r="C30" s="98" t="str">
        <f t="shared" si="2"/>
        <v/>
      </c>
      <c r="D30" s="98" t="str">
        <f t="shared" si="3"/>
        <v xml:space="preserve">    Rashodi za dodatna ulaganja na nefinancijskoj imovini    </v>
      </c>
      <c r="E30" s="106" t="s">
        <v>14</v>
      </c>
      <c r="F30" s="106" t="s">
        <v>14</v>
      </c>
      <c r="G30" s="106" t="s">
        <v>81</v>
      </c>
      <c r="H30" s="106" t="s">
        <v>82</v>
      </c>
      <c r="I30" s="107" t="s">
        <v>67</v>
      </c>
      <c r="J30" s="107" t="s">
        <v>14</v>
      </c>
      <c r="K30" s="81">
        <v>840600</v>
      </c>
      <c r="L30" s="81">
        <v>18230375</v>
      </c>
      <c r="M30" s="81">
        <v>7400904</v>
      </c>
      <c r="N30" s="90"/>
      <c r="O30" s="90"/>
      <c r="P30" s="90"/>
      <c r="Q30" s="90"/>
      <c r="R30" s="90"/>
      <c r="S30" s="90"/>
    </row>
    <row r="31" spans="1:19" ht="13.15" customHeight="1">
      <c r="A31" s="108" t="str">
        <f t="shared" si="0"/>
        <v/>
      </c>
      <c r="B31" s="109" t="str">
        <f t="shared" si="1"/>
        <v/>
      </c>
      <c r="C31" s="109" t="str">
        <f t="shared" si="2"/>
        <v>11</v>
      </c>
      <c r="D31" s="109" t="str">
        <f t="shared" si="3"/>
        <v xml:space="preserve">        Opći prihodi i primici</v>
      </c>
      <c r="E31" s="110" t="s">
        <v>14</v>
      </c>
      <c r="F31" s="110" t="s">
        <v>14</v>
      </c>
      <c r="G31" s="110" t="s">
        <v>14</v>
      </c>
      <c r="H31" s="110" t="s">
        <v>14</v>
      </c>
      <c r="I31" s="110" t="s">
        <v>50</v>
      </c>
      <c r="J31" s="110" t="s">
        <v>51</v>
      </c>
      <c r="K31" s="89">
        <v>778100</v>
      </c>
      <c r="L31" s="89">
        <v>18223375</v>
      </c>
      <c r="M31" s="89">
        <v>7400904</v>
      </c>
      <c r="N31" s="91"/>
      <c r="O31" s="91"/>
      <c r="P31" s="91"/>
      <c r="Q31" s="91"/>
      <c r="R31" s="91"/>
      <c r="S31" s="91"/>
    </row>
    <row r="32" spans="1:19" ht="13.15" customHeight="1">
      <c r="A32" s="108" t="str">
        <f t="shared" si="0"/>
        <v/>
      </c>
      <c r="B32" s="109" t="str">
        <f t="shared" si="1"/>
        <v/>
      </c>
      <c r="C32" s="109" t="str">
        <f t="shared" si="2"/>
        <v>12</v>
      </c>
      <c r="D32" s="109" t="str">
        <f t="shared" si="3"/>
        <v xml:space="preserve">        Sredstva učešća za pomoći</v>
      </c>
      <c r="E32" s="110" t="s">
        <v>14</v>
      </c>
      <c r="F32" s="110" t="s">
        <v>14</v>
      </c>
      <c r="G32" s="110" t="s">
        <v>14</v>
      </c>
      <c r="H32" s="110" t="s">
        <v>14</v>
      </c>
      <c r="I32" s="110" t="s">
        <v>52</v>
      </c>
      <c r="J32" s="110" t="s">
        <v>53</v>
      </c>
      <c r="K32" s="89"/>
      <c r="L32" s="89">
        <v>700</v>
      </c>
      <c r="M32" s="89"/>
      <c r="N32" s="91"/>
      <c r="O32" s="91"/>
      <c r="P32" s="91"/>
      <c r="Q32" s="91"/>
      <c r="R32" s="91"/>
      <c r="S32" s="91"/>
    </row>
    <row r="33" spans="1:19" ht="13.15" customHeight="1">
      <c r="A33" s="108" t="str">
        <f t="shared" si="0"/>
        <v/>
      </c>
      <c r="B33" s="109" t="str">
        <f t="shared" si="1"/>
        <v/>
      </c>
      <c r="C33" s="109" t="str">
        <f t="shared" si="2"/>
        <v>510</v>
      </c>
      <c r="D33" s="109" t="str">
        <f t="shared" si="3"/>
        <v xml:space="preserve">        Programi Unije</v>
      </c>
      <c r="E33" s="110" t="s">
        <v>14</v>
      </c>
      <c r="F33" s="110" t="s">
        <v>14</v>
      </c>
      <c r="G33" s="110" t="s">
        <v>14</v>
      </c>
      <c r="H33" s="110" t="s">
        <v>14</v>
      </c>
      <c r="I33" s="110" t="s">
        <v>41</v>
      </c>
      <c r="J33" s="110" t="s">
        <v>42</v>
      </c>
      <c r="K33" s="89"/>
      <c r="L33" s="89">
        <v>6300</v>
      </c>
      <c r="M33" s="89"/>
      <c r="N33" s="91"/>
      <c r="O33" s="91"/>
      <c r="P33" s="91"/>
      <c r="Q33" s="91"/>
      <c r="R33" s="91"/>
      <c r="S33" s="91"/>
    </row>
    <row r="34" spans="1:19" ht="13.15" customHeight="1">
      <c r="A34" s="108" t="str">
        <f t="shared" si="0"/>
        <v/>
      </c>
      <c r="B34" s="109" t="str">
        <f t="shared" si="1"/>
        <v/>
      </c>
      <c r="C34" s="109" t="str">
        <f t="shared" si="2"/>
        <v>581</v>
      </c>
      <c r="D34" s="109" t="str">
        <f t="shared" si="3"/>
        <v xml:space="preserve">        Mehanizam za oporavak i otpornost – bespovratna sredstva</v>
      </c>
      <c r="E34" s="110" t="s">
        <v>14</v>
      </c>
      <c r="F34" s="110" t="s">
        <v>14</v>
      </c>
      <c r="G34" s="110" t="s">
        <v>14</v>
      </c>
      <c r="H34" s="110" t="s">
        <v>14</v>
      </c>
      <c r="I34" s="110" t="s">
        <v>54</v>
      </c>
      <c r="J34" s="110" t="s">
        <v>55</v>
      </c>
      <c r="K34" s="89">
        <v>62500</v>
      </c>
      <c r="L34" s="89"/>
      <c r="M34" s="89"/>
      <c r="N34" s="91"/>
      <c r="O34" s="91"/>
      <c r="P34" s="91"/>
      <c r="Q34" s="91"/>
      <c r="R34" s="91"/>
      <c r="S34" s="91"/>
    </row>
  </sheetData>
  <mergeCells count="1">
    <mergeCell ref="A1:M1"/>
  </mergeCells>
  <printOptions horizontalCentered="1"/>
  <pageMargins left="0.19685039370078741" right="0.19685039370078741" top="1.28" bottom="0.43307086614173229" header="0.19685039370078741" footer="0.23622047244094491"/>
  <pageSetup paperSize="9" scale="95" orientation="landscape" r:id="rId1"/>
  <headerFooter alignWithMargins="0">
    <oddHeader>&amp;L&amp;G</oddHeader>
    <oddFooter>&amp;LVrijeme  izvođenja upita: &amp;D. &amp;T&amp;R&amp;P/&amp;N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5DCB-ECC3-424E-A3B5-33D0D7DD58CB}">
  <sheetPr codeName="Sheet5"/>
  <dimension ref="A1:S16"/>
  <sheetViews>
    <sheetView zoomScale="90" zoomScaleNormal="90" workbookViewId="0">
      <selection activeCell="D32" sqref="D32"/>
    </sheetView>
  </sheetViews>
  <sheetFormatPr defaultColWidth="21.83203125" defaultRowHeight="15"/>
  <cols>
    <col min="1" max="1" width="21.83203125" style="113" customWidth="1"/>
    <col min="2" max="2" width="74.1640625" style="113" customWidth="1"/>
    <col min="3" max="3" width="20.5" style="141" customWidth="1"/>
    <col min="4" max="4" width="20.33203125" style="141" customWidth="1"/>
    <col min="5" max="5" width="19.1640625" style="112" customWidth="1"/>
    <col min="6" max="6" width="18.33203125" style="112" customWidth="1"/>
    <col min="7" max="7" width="11.33203125" style="113" customWidth="1"/>
    <col min="8" max="8" width="18.33203125" style="112" customWidth="1"/>
    <col min="9" max="9" width="11.33203125" style="113" customWidth="1"/>
    <col min="10" max="257" width="21.83203125" style="113"/>
    <col min="258" max="258" width="74.1640625" style="113" customWidth="1"/>
    <col min="259" max="259" width="20.5" style="113" customWidth="1"/>
    <col min="260" max="260" width="20.33203125" style="113" customWidth="1"/>
    <col min="261" max="261" width="19.1640625" style="113" customWidth="1"/>
    <col min="262" max="262" width="18.33203125" style="113" customWidth="1"/>
    <col min="263" max="263" width="11.33203125" style="113" customWidth="1"/>
    <col min="264" max="264" width="18.33203125" style="113" customWidth="1"/>
    <col min="265" max="265" width="11.33203125" style="113" customWidth="1"/>
    <col min="266" max="513" width="21.83203125" style="113"/>
    <col min="514" max="514" width="74.1640625" style="113" customWidth="1"/>
    <col min="515" max="515" width="20.5" style="113" customWidth="1"/>
    <col min="516" max="516" width="20.33203125" style="113" customWidth="1"/>
    <col min="517" max="517" width="19.1640625" style="113" customWidth="1"/>
    <col min="518" max="518" width="18.33203125" style="113" customWidth="1"/>
    <col min="519" max="519" width="11.33203125" style="113" customWidth="1"/>
    <col min="520" max="520" width="18.33203125" style="113" customWidth="1"/>
    <col min="521" max="521" width="11.33203125" style="113" customWidth="1"/>
    <col min="522" max="769" width="21.83203125" style="113"/>
    <col min="770" max="770" width="74.1640625" style="113" customWidth="1"/>
    <col min="771" max="771" width="20.5" style="113" customWidth="1"/>
    <col min="772" max="772" width="20.33203125" style="113" customWidth="1"/>
    <col min="773" max="773" width="19.1640625" style="113" customWidth="1"/>
    <col min="774" max="774" width="18.33203125" style="113" customWidth="1"/>
    <col min="775" max="775" width="11.33203125" style="113" customWidth="1"/>
    <col min="776" max="776" width="18.33203125" style="113" customWidth="1"/>
    <col min="777" max="777" width="11.33203125" style="113" customWidth="1"/>
    <col min="778" max="1025" width="21.83203125" style="113"/>
    <col min="1026" max="1026" width="74.1640625" style="113" customWidth="1"/>
    <col min="1027" max="1027" width="20.5" style="113" customWidth="1"/>
    <col min="1028" max="1028" width="20.33203125" style="113" customWidth="1"/>
    <col min="1029" max="1029" width="19.1640625" style="113" customWidth="1"/>
    <col min="1030" max="1030" width="18.33203125" style="113" customWidth="1"/>
    <col min="1031" max="1031" width="11.33203125" style="113" customWidth="1"/>
    <col min="1032" max="1032" width="18.33203125" style="113" customWidth="1"/>
    <col min="1033" max="1033" width="11.33203125" style="113" customWidth="1"/>
    <col min="1034" max="1281" width="21.83203125" style="113"/>
    <col min="1282" max="1282" width="74.1640625" style="113" customWidth="1"/>
    <col min="1283" max="1283" width="20.5" style="113" customWidth="1"/>
    <col min="1284" max="1284" width="20.33203125" style="113" customWidth="1"/>
    <col min="1285" max="1285" width="19.1640625" style="113" customWidth="1"/>
    <col min="1286" max="1286" width="18.33203125" style="113" customWidth="1"/>
    <col min="1287" max="1287" width="11.33203125" style="113" customWidth="1"/>
    <col min="1288" max="1288" width="18.33203125" style="113" customWidth="1"/>
    <col min="1289" max="1289" width="11.33203125" style="113" customWidth="1"/>
    <col min="1290" max="1537" width="21.83203125" style="113"/>
    <col min="1538" max="1538" width="74.1640625" style="113" customWidth="1"/>
    <col min="1539" max="1539" width="20.5" style="113" customWidth="1"/>
    <col min="1540" max="1540" width="20.33203125" style="113" customWidth="1"/>
    <col min="1541" max="1541" width="19.1640625" style="113" customWidth="1"/>
    <col min="1542" max="1542" width="18.33203125" style="113" customWidth="1"/>
    <col min="1543" max="1543" width="11.33203125" style="113" customWidth="1"/>
    <col min="1544" max="1544" width="18.33203125" style="113" customWidth="1"/>
    <col min="1545" max="1545" width="11.33203125" style="113" customWidth="1"/>
    <col min="1546" max="1793" width="21.83203125" style="113"/>
    <col min="1794" max="1794" width="74.1640625" style="113" customWidth="1"/>
    <col min="1795" max="1795" width="20.5" style="113" customWidth="1"/>
    <col min="1796" max="1796" width="20.33203125" style="113" customWidth="1"/>
    <col min="1797" max="1797" width="19.1640625" style="113" customWidth="1"/>
    <col min="1798" max="1798" width="18.33203125" style="113" customWidth="1"/>
    <col min="1799" max="1799" width="11.33203125" style="113" customWidth="1"/>
    <col min="1800" max="1800" width="18.33203125" style="113" customWidth="1"/>
    <col min="1801" max="1801" width="11.33203125" style="113" customWidth="1"/>
    <col min="1802" max="2049" width="21.83203125" style="113"/>
    <col min="2050" max="2050" width="74.1640625" style="113" customWidth="1"/>
    <col min="2051" max="2051" width="20.5" style="113" customWidth="1"/>
    <col min="2052" max="2052" width="20.33203125" style="113" customWidth="1"/>
    <col min="2053" max="2053" width="19.1640625" style="113" customWidth="1"/>
    <col min="2054" max="2054" width="18.33203125" style="113" customWidth="1"/>
    <col min="2055" max="2055" width="11.33203125" style="113" customWidth="1"/>
    <col min="2056" max="2056" width="18.33203125" style="113" customWidth="1"/>
    <col min="2057" max="2057" width="11.33203125" style="113" customWidth="1"/>
    <col min="2058" max="2305" width="21.83203125" style="113"/>
    <col min="2306" max="2306" width="74.1640625" style="113" customWidth="1"/>
    <col min="2307" max="2307" width="20.5" style="113" customWidth="1"/>
    <col min="2308" max="2308" width="20.33203125" style="113" customWidth="1"/>
    <col min="2309" max="2309" width="19.1640625" style="113" customWidth="1"/>
    <col min="2310" max="2310" width="18.33203125" style="113" customWidth="1"/>
    <col min="2311" max="2311" width="11.33203125" style="113" customWidth="1"/>
    <col min="2312" max="2312" width="18.33203125" style="113" customWidth="1"/>
    <col min="2313" max="2313" width="11.33203125" style="113" customWidth="1"/>
    <col min="2314" max="2561" width="21.83203125" style="113"/>
    <col min="2562" max="2562" width="74.1640625" style="113" customWidth="1"/>
    <col min="2563" max="2563" width="20.5" style="113" customWidth="1"/>
    <col min="2564" max="2564" width="20.33203125" style="113" customWidth="1"/>
    <col min="2565" max="2565" width="19.1640625" style="113" customWidth="1"/>
    <col min="2566" max="2566" width="18.33203125" style="113" customWidth="1"/>
    <col min="2567" max="2567" width="11.33203125" style="113" customWidth="1"/>
    <col min="2568" max="2568" width="18.33203125" style="113" customWidth="1"/>
    <col min="2569" max="2569" width="11.33203125" style="113" customWidth="1"/>
    <col min="2570" max="2817" width="21.83203125" style="113"/>
    <col min="2818" max="2818" width="74.1640625" style="113" customWidth="1"/>
    <col min="2819" max="2819" width="20.5" style="113" customWidth="1"/>
    <col min="2820" max="2820" width="20.33203125" style="113" customWidth="1"/>
    <col min="2821" max="2821" width="19.1640625" style="113" customWidth="1"/>
    <col min="2822" max="2822" width="18.33203125" style="113" customWidth="1"/>
    <col min="2823" max="2823" width="11.33203125" style="113" customWidth="1"/>
    <col min="2824" max="2824" width="18.33203125" style="113" customWidth="1"/>
    <col min="2825" max="2825" width="11.33203125" style="113" customWidth="1"/>
    <col min="2826" max="3073" width="21.83203125" style="113"/>
    <col min="3074" max="3074" width="74.1640625" style="113" customWidth="1"/>
    <col min="3075" max="3075" width="20.5" style="113" customWidth="1"/>
    <col min="3076" max="3076" width="20.33203125" style="113" customWidth="1"/>
    <col min="3077" max="3077" width="19.1640625" style="113" customWidth="1"/>
    <col min="3078" max="3078" width="18.33203125" style="113" customWidth="1"/>
    <col min="3079" max="3079" width="11.33203125" style="113" customWidth="1"/>
    <col min="3080" max="3080" width="18.33203125" style="113" customWidth="1"/>
    <col min="3081" max="3081" width="11.33203125" style="113" customWidth="1"/>
    <col min="3082" max="3329" width="21.83203125" style="113"/>
    <col min="3330" max="3330" width="74.1640625" style="113" customWidth="1"/>
    <col min="3331" max="3331" width="20.5" style="113" customWidth="1"/>
    <col min="3332" max="3332" width="20.33203125" style="113" customWidth="1"/>
    <col min="3333" max="3333" width="19.1640625" style="113" customWidth="1"/>
    <col min="3334" max="3334" width="18.33203125" style="113" customWidth="1"/>
    <col min="3335" max="3335" width="11.33203125" style="113" customWidth="1"/>
    <col min="3336" max="3336" width="18.33203125" style="113" customWidth="1"/>
    <col min="3337" max="3337" width="11.33203125" style="113" customWidth="1"/>
    <col min="3338" max="3585" width="21.83203125" style="113"/>
    <col min="3586" max="3586" width="74.1640625" style="113" customWidth="1"/>
    <col min="3587" max="3587" width="20.5" style="113" customWidth="1"/>
    <col min="3588" max="3588" width="20.33203125" style="113" customWidth="1"/>
    <col min="3589" max="3589" width="19.1640625" style="113" customWidth="1"/>
    <col min="3590" max="3590" width="18.33203125" style="113" customWidth="1"/>
    <col min="3591" max="3591" width="11.33203125" style="113" customWidth="1"/>
    <col min="3592" max="3592" width="18.33203125" style="113" customWidth="1"/>
    <col min="3593" max="3593" width="11.33203125" style="113" customWidth="1"/>
    <col min="3594" max="3841" width="21.83203125" style="113"/>
    <col min="3842" max="3842" width="74.1640625" style="113" customWidth="1"/>
    <col min="3843" max="3843" width="20.5" style="113" customWidth="1"/>
    <col min="3844" max="3844" width="20.33203125" style="113" customWidth="1"/>
    <col min="3845" max="3845" width="19.1640625" style="113" customWidth="1"/>
    <col min="3846" max="3846" width="18.33203125" style="113" customWidth="1"/>
    <col min="3847" max="3847" width="11.33203125" style="113" customWidth="1"/>
    <col min="3848" max="3848" width="18.33203125" style="113" customWidth="1"/>
    <col min="3849" max="3849" width="11.33203125" style="113" customWidth="1"/>
    <col min="3850" max="4097" width="21.83203125" style="113"/>
    <col min="4098" max="4098" width="74.1640625" style="113" customWidth="1"/>
    <col min="4099" max="4099" width="20.5" style="113" customWidth="1"/>
    <col min="4100" max="4100" width="20.33203125" style="113" customWidth="1"/>
    <col min="4101" max="4101" width="19.1640625" style="113" customWidth="1"/>
    <col min="4102" max="4102" width="18.33203125" style="113" customWidth="1"/>
    <col min="4103" max="4103" width="11.33203125" style="113" customWidth="1"/>
    <col min="4104" max="4104" width="18.33203125" style="113" customWidth="1"/>
    <col min="4105" max="4105" width="11.33203125" style="113" customWidth="1"/>
    <col min="4106" max="4353" width="21.83203125" style="113"/>
    <col min="4354" max="4354" width="74.1640625" style="113" customWidth="1"/>
    <col min="4355" max="4355" width="20.5" style="113" customWidth="1"/>
    <col min="4356" max="4356" width="20.33203125" style="113" customWidth="1"/>
    <col min="4357" max="4357" width="19.1640625" style="113" customWidth="1"/>
    <col min="4358" max="4358" width="18.33203125" style="113" customWidth="1"/>
    <col min="4359" max="4359" width="11.33203125" style="113" customWidth="1"/>
    <col min="4360" max="4360" width="18.33203125" style="113" customWidth="1"/>
    <col min="4361" max="4361" width="11.33203125" style="113" customWidth="1"/>
    <col min="4362" max="4609" width="21.83203125" style="113"/>
    <col min="4610" max="4610" width="74.1640625" style="113" customWidth="1"/>
    <col min="4611" max="4611" width="20.5" style="113" customWidth="1"/>
    <col min="4612" max="4612" width="20.33203125" style="113" customWidth="1"/>
    <col min="4613" max="4613" width="19.1640625" style="113" customWidth="1"/>
    <col min="4614" max="4614" width="18.33203125" style="113" customWidth="1"/>
    <col min="4615" max="4615" width="11.33203125" style="113" customWidth="1"/>
    <col min="4616" max="4616" width="18.33203125" style="113" customWidth="1"/>
    <col min="4617" max="4617" width="11.33203125" style="113" customWidth="1"/>
    <col min="4618" max="4865" width="21.83203125" style="113"/>
    <col min="4866" max="4866" width="74.1640625" style="113" customWidth="1"/>
    <col min="4867" max="4867" width="20.5" style="113" customWidth="1"/>
    <col min="4868" max="4868" width="20.33203125" style="113" customWidth="1"/>
    <col min="4869" max="4869" width="19.1640625" style="113" customWidth="1"/>
    <col min="4870" max="4870" width="18.33203125" style="113" customWidth="1"/>
    <col min="4871" max="4871" width="11.33203125" style="113" customWidth="1"/>
    <col min="4872" max="4872" width="18.33203125" style="113" customWidth="1"/>
    <col min="4873" max="4873" width="11.33203125" style="113" customWidth="1"/>
    <col min="4874" max="5121" width="21.83203125" style="113"/>
    <col min="5122" max="5122" width="74.1640625" style="113" customWidth="1"/>
    <col min="5123" max="5123" width="20.5" style="113" customWidth="1"/>
    <col min="5124" max="5124" width="20.33203125" style="113" customWidth="1"/>
    <col min="5125" max="5125" width="19.1640625" style="113" customWidth="1"/>
    <col min="5126" max="5126" width="18.33203125" style="113" customWidth="1"/>
    <col min="5127" max="5127" width="11.33203125" style="113" customWidth="1"/>
    <col min="5128" max="5128" width="18.33203125" style="113" customWidth="1"/>
    <col min="5129" max="5129" width="11.33203125" style="113" customWidth="1"/>
    <col min="5130" max="5377" width="21.83203125" style="113"/>
    <col min="5378" max="5378" width="74.1640625" style="113" customWidth="1"/>
    <col min="5379" max="5379" width="20.5" style="113" customWidth="1"/>
    <col min="5380" max="5380" width="20.33203125" style="113" customWidth="1"/>
    <col min="5381" max="5381" width="19.1640625" style="113" customWidth="1"/>
    <col min="5382" max="5382" width="18.33203125" style="113" customWidth="1"/>
    <col min="5383" max="5383" width="11.33203125" style="113" customWidth="1"/>
    <col min="5384" max="5384" width="18.33203125" style="113" customWidth="1"/>
    <col min="5385" max="5385" width="11.33203125" style="113" customWidth="1"/>
    <col min="5386" max="5633" width="21.83203125" style="113"/>
    <col min="5634" max="5634" width="74.1640625" style="113" customWidth="1"/>
    <col min="5635" max="5635" width="20.5" style="113" customWidth="1"/>
    <col min="5636" max="5636" width="20.33203125" style="113" customWidth="1"/>
    <col min="5637" max="5637" width="19.1640625" style="113" customWidth="1"/>
    <col min="5638" max="5638" width="18.33203125" style="113" customWidth="1"/>
    <col min="5639" max="5639" width="11.33203125" style="113" customWidth="1"/>
    <col min="5640" max="5640" width="18.33203125" style="113" customWidth="1"/>
    <col min="5641" max="5641" width="11.33203125" style="113" customWidth="1"/>
    <col min="5642" max="5889" width="21.83203125" style="113"/>
    <col min="5890" max="5890" width="74.1640625" style="113" customWidth="1"/>
    <col min="5891" max="5891" width="20.5" style="113" customWidth="1"/>
    <col min="5892" max="5892" width="20.33203125" style="113" customWidth="1"/>
    <col min="5893" max="5893" width="19.1640625" style="113" customWidth="1"/>
    <col min="5894" max="5894" width="18.33203125" style="113" customWidth="1"/>
    <col min="5895" max="5895" width="11.33203125" style="113" customWidth="1"/>
    <col min="5896" max="5896" width="18.33203125" style="113" customWidth="1"/>
    <col min="5897" max="5897" width="11.33203125" style="113" customWidth="1"/>
    <col min="5898" max="6145" width="21.83203125" style="113"/>
    <col min="6146" max="6146" width="74.1640625" style="113" customWidth="1"/>
    <col min="6147" max="6147" width="20.5" style="113" customWidth="1"/>
    <col min="6148" max="6148" width="20.33203125" style="113" customWidth="1"/>
    <col min="6149" max="6149" width="19.1640625" style="113" customWidth="1"/>
    <col min="6150" max="6150" width="18.33203125" style="113" customWidth="1"/>
    <col min="6151" max="6151" width="11.33203125" style="113" customWidth="1"/>
    <col min="6152" max="6152" width="18.33203125" style="113" customWidth="1"/>
    <col min="6153" max="6153" width="11.33203125" style="113" customWidth="1"/>
    <col min="6154" max="6401" width="21.83203125" style="113"/>
    <col min="6402" max="6402" width="74.1640625" style="113" customWidth="1"/>
    <col min="6403" max="6403" width="20.5" style="113" customWidth="1"/>
    <col min="6404" max="6404" width="20.33203125" style="113" customWidth="1"/>
    <col min="6405" max="6405" width="19.1640625" style="113" customWidth="1"/>
    <col min="6406" max="6406" width="18.33203125" style="113" customWidth="1"/>
    <col min="6407" max="6407" width="11.33203125" style="113" customWidth="1"/>
    <col min="6408" max="6408" width="18.33203125" style="113" customWidth="1"/>
    <col min="6409" max="6409" width="11.33203125" style="113" customWidth="1"/>
    <col min="6410" max="6657" width="21.83203125" style="113"/>
    <col min="6658" max="6658" width="74.1640625" style="113" customWidth="1"/>
    <col min="6659" max="6659" width="20.5" style="113" customWidth="1"/>
    <col min="6660" max="6660" width="20.33203125" style="113" customWidth="1"/>
    <col min="6661" max="6661" width="19.1640625" style="113" customWidth="1"/>
    <col min="6662" max="6662" width="18.33203125" style="113" customWidth="1"/>
    <col min="6663" max="6663" width="11.33203125" style="113" customWidth="1"/>
    <col min="6664" max="6664" width="18.33203125" style="113" customWidth="1"/>
    <col min="6665" max="6665" width="11.33203125" style="113" customWidth="1"/>
    <col min="6666" max="6913" width="21.83203125" style="113"/>
    <col min="6914" max="6914" width="74.1640625" style="113" customWidth="1"/>
    <col min="6915" max="6915" width="20.5" style="113" customWidth="1"/>
    <col min="6916" max="6916" width="20.33203125" style="113" customWidth="1"/>
    <col min="6917" max="6917" width="19.1640625" style="113" customWidth="1"/>
    <col min="6918" max="6918" width="18.33203125" style="113" customWidth="1"/>
    <col min="6919" max="6919" width="11.33203125" style="113" customWidth="1"/>
    <col min="6920" max="6920" width="18.33203125" style="113" customWidth="1"/>
    <col min="6921" max="6921" width="11.33203125" style="113" customWidth="1"/>
    <col min="6922" max="7169" width="21.83203125" style="113"/>
    <col min="7170" max="7170" width="74.1640625" style="113" customWidth="1"/>
    <col min="7171" max="7171" width="20.5" style="113" customWidth="1"/>
    <col min="7172" max="7172" width="20.33203125" style="113" customWidth="1"/>
    <col min="7173" max="7173" width="19.1640625" style="113" customWidth="1"/>
    <col min="7174" max="7174" width="18.33203125" style="113" customWidth="1"/>
    <col min="7175" max="7175" width="11.33203125" style="113" customWidth="1"/>
    <col min="7176" max="7176" width="18.33203125" style="113" customWidth="1"/>
    <col min="7177" max="7177" width="11.33203125" style="113" customWidth="1"/>
    <col min="7178" max="7425" width="21.83203125" style="113"/>
    <col min="7426" max="7426" width="74.1640625" style="113" customWidth="1"/>
    <col min="7427" max="7427" width="20.5" style="113" customWidth="1"/>
    <col min="7428" max="7428" width="20.33203125" style="113" customWidth="1"/>
    <col min="7429" max="7429" width="19.1640625" style="113" customWidth="1"/>
    <col min="7430" max="7430" width="18.33203125" style="113" customWidth="1"/>
    <col min="7431" max="7431" width="11.33203125" style="113" customWidth="1"/>
    <col min="7432" max="7432" width="18.33203125" style="113" customWidth="1"/>
    <col min="7433" max="7433" width="11.33203125" style="113" customWidth="1"/>
    <col min="7434" max="7681" width="21.83203125" style="113"/>
    <col min="7682" max="7682" width="74.1640625" style="113" customWidth="1"/>
    <col min="7683" max="7683" width="20.5" style="113" customWidth="1"/>
    <col min="7684" max="7684" width="20.33203125" style="113" customWidth="1"/>
    <col min="7685" max="7685" width="19.1640625" style="113" customWidth="1"/>
    <col min="7686" max="7686" width="18.33203125" style="113" customWidth="1"/>
    <col min="7687" max="7687" width="11.33203125" style="113" customWidth="1"/>
    <col min="7688" max="7688" width="18.33203125" style="113" customWidth="1"/>
    <col min="7689" max="7689" width="11.33203125" style="113" customWidth="1"/>
    <col min="7690" max="7937" width="21.83203125" style="113"/>
    <col min="7938" max="7938" width="74.1640625" style="113" customWidth="1"/>
    <col min="7939" max="7939" width="20.5" style="113" customWidth="1"/>
    <col min="7940" max="7940" width="20.33203125" style="113" customWidth="1"/>
    <col min="7941" max="7941" width="19.1640625" style="113" customWidth="1"/>
    <col min="7942" max="7942" width="18.33203125" style="113" customWidth="1"/>
    <col min="7943" max="7943" width="11.33203125" style="113" customWidth="1"/>
    <col min="7944" max="7944" width="18.33203125" style="113" customWidth="1"/>
    <col min="7945" max="7945" width="11.33203125" style="113" customWidth="1"/>
    <col min="7946" max="8193" width="21.83203125" style="113"/>
    <col min="8194" max="8194" width="74.1640625" style="113" customWidth="1"/>
    <col min="8195" max="8195" width="20.5" style="113" customWidth="1"/>
    <col min="8196" max="8196" width="20.33203125" style="113" customWidth="1"/>
    <col min="8197" max="8197" width="19.1640625" style="113" customWidth="1"/>
    <col min="8198" max="8198" width="18.33203125" style="113" customWidth="1"/>
    <col min="8199" max="8199" width="11.33203125" style="113" customWidth="1"/>
    <col min="8200" max="8200" width="18.33203125" style="113" customWidth="1"/>
    <col min="8201" max="8201" width="11.33203125" style="113" customWidth="1"/>
    <col min="8202" max="8449" width="21.83203125" style="113"/>
    <col min="8450" max="8450" width="74.1640625" style="113" customWidth="1"/>
    <col min="8451" max="8451" width="20.5" style="113" customWidth="1"/>
    <col min="8452" max="8452" width="20.33203125" style="113" customWidth="1"/>
    <col min="8453" max="8453" width="19.1640625" style="113" customWidth="1"/>
    <col min="8454" max="8454" width="18.33203125" style="113" customWidth="1"/>
    <col min="8455" max="8455" width="11.33203125" style="113" customWidth="1"/>
    <col min="8456" max="8456" width="18.33203125" style="113" customWidth="1"/>
    <col min="8457" max="8457" width="11.33203125" style="113" customWidth="1"/>
    <col min="8458" max="8705" width="21.83203125" style="113"/>
    <col min="8706" max="8706" width="74.1640625" style="113" customWidth="1"/>
    <col min="8707" max="8707" width="20.5" style="113" customWidth="1"/>
    <col min="8708" max="8708" width="20.33203125" style="113" customWidth="1"/>
    <col min="8709" max="8709" width="19.1640625" style="113" customWidth="1"/>
    <col min="8710" max="8710" width="18.33203125" style="113" customWidth="1"/>
    <col min="8711" max="8711" width="11.33203125" style="113" customWidth="1"/>
    <col min="8712" max="8712" width="18.33203125" style="113" customWidth="1"/>
    <col min="8713" max="8713" width="11.33203125" style="113" customWidth="1"/>
    <col min="8714" max="8961" width="21.83203125" style="113"/>
    <col min="8962" max="8962" width="74.1640625" style="113" customWidth="1"/>
    <col min="8963" max="8963" width="20.5" style="113" customWidth="1"/>
    <col min="8964" max="8964" width="20.33203125" style="113" customWidth="1"/>
    <col min="8965" max="8965" width="19.1640625" style="113" customWidth="1"/>
    <col min="8966" max="8966" width="18.33203125" style="113" customWidth="1"/>
    <col min="8967" max="8967" width="11.33203125" style="113" customWidth="1"/>
    <col min="8968" max="8968" width="18.33203125" style="113" customWidth="1"/>
    <col min="8969" max="8969" width="11.33203125" style="113" customWidth="1"/>
    <col min="8970" max="9217" width="21.83203125" style="113"/>
    <col min="9218" max="9218" width="74.1640625" style="113" customWidth="1"/>
    <col min="9219" max="9219" width="20.5" style="113" customWidth="1"/>
    <col min="9220" max="9220" width="20.33203125" style="113" customWidth="1"/>
    <col min="9221" max="9221" width="19.1640625" style="113" customWidth="1"/>
    <col min="9222" max="9222" width="18.33203125" style="113" customWidth="1"/>
    <col min="9223" max="9223" width="11.33203125" style="113" customWidth="1"/>
    <col min="9224" max="9224" width="18.33203125" style="113" customWidth="1"/>
    <col min="9225" max="9225" width="11.33203125" style="113" customWidth="1"/>
    <col min="9226" max="9473" width="21.83203125" style="113"/>
    <col min="9474" max="9474" width="74.1640625" style="113" customWidth="1"/>
    <col min="9475" max="9475" width="20.5" style="113" customWidth="1"/>
    <col min="9476" max="9476" width="20.33203125" style="113" customWidth="1"/>
    <col min="9477" max="9477" width="19.1640625" style="113" customWidth="1"/>
    <col min="9478" max="9478" width="18.33203125" style="113" customWidth="1"/>
    <col min="9479" max="9479" width="11.33203125" style="113" customWidth="1"/>
    <col min="9480" max="9480" width="18.33203125" style="113" customWidth="1"/>
    <col min="9481" max="9481" width="11.33203125" style="113" customWidth="1"/>
    <col min="9482" max="9729" width="21.83203125" style="113"/>
    <col min="9730" max="9730" width="74.1640625" style="113" customWidth="1"/>
    <col min="9731" max="9731" width="20.5" style="113" customWidth="1"/>
    <col min="9732" max="9732" width="20.33203125" style="113" customWidth="1"/>
    <col min="9733" max="9733" width="19.1640625" style="113" customWidth="1"/>
    <col min="9734" max="9734" width="18.33203125" style="113" customWidth="1"/>
    <col min="9735" max="9735" width="11.33203125" style="113" customWidth="1"/>
    <col min="9736" max="9736" width="18.33203125" style="113" customWidth="1"/>
    <col min="9737" max="9737" width="11.33203125" style="113" customWidth="1"/>
    <col min="9738" max="9985" width="21.83203125" style="113"/>
    <col min="9986" max="9986" width="74.1640625" style="113" customWidth="1"/>
    <col min="9987" max="9987" width="20.5" style="113" customWidth="1"/>
    <col min="9988" max="9988" width="20.33203125" style="113" customWidth="1"/>
    <col min="9989" max="9989" width="19.1640625" style="113" customWidth="1"/>
    <col min="9990" max="9990" width="18.33203125" style="113" customWidth="1"/>
    <col min="9991" max="9991" width="11.33203125" style="113" customWidth="1"/>
    <col min="9992" max="9992" width="18.33203125" style="113" customWidth="1"/>
    <col min="9993" max="9993" width="11.33203125" style="113" customWidth="1"/>
    <col min="9994" max="10241" width="21.83203125" style="113"/>
    <col min="10242" max="10242" width="74.1640625" style="113" customWidth="1"/>
    <col min="10243" max="10243" width="20.5" style="113" customWidth="1"/>
    <col min="10244" max="10244" width="20.33203125" style="113" customWidth="1"/>
    <col min="10245" max="10245" width="19.1640625" style="113" customWidth="1"/>
    <col min="10246" max="10246" width="18.33203125" style="113" customWidth="1"/>
    <col min="10247" max="10247" width="11.33203125" style="113" customWidth="1"/>
    <col min="10248" max="10248" width="18.33203125" style="113" customWidth="1"/>
    <col min="10249" max="10249" width="11.33203125" style="113" customWidth="1"/>
    <col min="10250" max="10497" width="21.83203125" style="113"/>
    <col min="10498" max="10498" width="74.1640625" style="113" customWidth="1"/>
    <col min="10499" max="10499" width="20.5" style="113" customWidth="1"/>
    <col min="10500" max="10500" width="20.33203125" style="113" customWidth="1"/>
    <col min="10501" max="10501" width="19.1640625" style="113" customWidth="1"/>
    <col min="10502" max="10502" width="18.33203125" style="113" customWidth="1"/>
    <col min="10503" max="10503" width="11.33203125" style="113" customWidth="1"/>
    <col min="10504" max="10504" width="18.33203125" style="113" customWidth="1"/>
    <col min="10505" max="10505" width="11.33203125" style="113" customWidth="1"/>
    <col min="10506" max="10753" width="21.83203125" style="113"/>
    <col min="10754" max="10754" width="74.1640625" style="113" customWidth="1"/>
    <col min="10755" max="10755" width="20.5" style="113" customWidth="1"/>
    <col min="10756" max="10756" width="20.33203125" style="113" customWidth="1"/>
    <col min="10757" max="10757" width="19.1640625" style="113" customWidth="1"/>
    <col min="10758" max="10758" width="18.33203125" style="113" customWidth="1"/>
    <col min="10759" max="10759" width="11.33203125" style="113" customWidth="1"/>
    <col min="10760" max="10760" width="18.33203125" style="113" customWidth="1"/>
    <col min="10761" max="10761" width="11.33203125" style="113" customWidth="1"/>
    <col min="10762" max="11009" width="21.83203125" style="113"/>
    <col min="11010" max="11010" width="74.1640625" style="113" customWidth="1"/>
    <col min="11011" max="11011" width="20.5" style="113" customWidth="1"/>
    <col min="11012" max="11012" width="20.33203125" style="113" customWidth="1"/>
    <col min="11013" max="11013" width="19.1640625" style="113" customWidth="1"/>
    <col min="11014" max="11014" width="18.33203125" style="113" customWidth="1"/>
    <col min="11015" max="11015" width="11.33203125" style="113" customWidth="1"/>
    <col min="11016" max="11016" width="18.33203125" style="113" customWidth="1"/>
    <col min="11017" max="11017" width="11.33203125" style="113" customWidth="1"/>
    <col min="11018" max="11265" width="21.83203125" style="113"/>
    <col min="11266" max="11266" width="74.1640625" style="113" customWidth="1"/>
    <col min="11267" max="11267" width="20.5" style="113" customWidth="1"/>
    <col min="11268" max="11268" width="20.33203125" style="113" customWidth="1"/>
    <col min="11269" max="11269" width="19.1640625" style="113" customWidth="1"/>
    <col min="11270" max="11270" width="18.33203125" style="113" customWidth="1"/>
    <col min="11271" max="11271" width="11.33203125" style="113" customWidth="1"/>
    <col min="11272" max="11272" width="18.33203125" style="113" customWidth="1"/>
    <col min="11273" max="11273" width="11.33203125" style="113" customWidth="1"/>
    <col min="11274" max="11521" width="21.83203125" style="113"/>
    <col min="11522" max="11522" width="74.1640625" style="113" customWidth="1"/>
    <col min="11523" max="11523" width="20.5" style="113" customWidth="1"/>
    <col min="11524" max="11524" width="20.33203125" style="113" customWidth="1"/>
    <col min="11525" max="11525" width="19.1640625" style="113" customWidth="1"/>
    <col min="11526" max="11526" width="18.33203125" style="113" customWidth="1"/>
    <col min="11527" max="11527" width="11.33203125" style="113" customWidth="1"/>
    <col min="11528" max="11528" width="18.33203125" style="113" customWidth="1"/>
    <col min="11529" max="11529" width="11.33203125" style="113" customWidth="1"/>
    <col min="11530" max="11777" width="21.83203125" style="113"/>
    <col min="11778" max="11778" width="74.1640625" style="113" customWidth="1"/>
    <col min="11779" max="11779" width="20.5" style="113" customWidth="1"/>
    <col min="11780" max="11780" width="20.33203125" style="113" customWidth="1"/>
    <col min="11781" max="11781" width="19.1640625" style="113" customWidth="1"/>
    <col min="11782" max="11782" width="18.33203125" style="113" customWidth="1"/>
    <col min="11783" max="11783" width="11.33203125" style="113" customWidth="1"/>
    <col min="11784" max="11784" width="18.33203125" style="113" customWidth="1"/>
    <col min="11785" max="11785" width="11.33203125" style="113" customWidth="1"/>
    <col min="11786" max="12033" width="21.83203125" style="113"/>
    <col min="12034" max="12034" width="74.1640625" style="113" customWidth="1"/>
    <col min="12035" max="12035" width="20.5" style="113" customWidth="1"/>
    <col min="12036" max="12036" width="20.33203125" style="113" customWidth="1"/>
    <col min="12037" max="12037" width="19.1640625" style="113" customWidth="1"/>
    <col min="12038" max="12038" width="18.33203125" style="113" customWidth="1"/>
    <col min="12039" max="12039" width="11.33203125" style="113" customWidth="1"/>
    <col min="12040" max="12040" width="18.33203125" style="113" customWidth="1"/>
    <col min="12041" max="12041" width="11.33203125" style="113" customWidth="1"/>
    <col min="12042" max="12289" width="21.83203125" style="113"/>
    <col min="12290" max="12290" width="74.1640625" style="113" customWidth="1"/>
    <col min="12291" max="12291" width="20.5" style="113" customWidth="1"/>
    <col min="12292" max="12292" width="20.33203125" style="113" customWidth="1"/>
    <col min="12293" max="12293" width="19.1640625" style="113" customWidth="1"/>
    <col min="12294" max="12294" width="18.33203125" style="113" customWidth="1"/>
    <col min="12295" max="12295" width="11.33203125" style="113" customWidth="1"/>
    <col min="12296" max="12296" width="18.33203125" style="113" customWidth="1"/>
    <col min="12297" max="12297" width="11.33203125" style="113" customWidth="1"/>
    <col min="12298" max="12545" width="21.83203125" style="113"/>
    <col min="12546" max="12546" width="74.1640625" style="113" customWidth="1"/>
    <col min="12547" max="12547" width="20.5" style="113" customWidth="1"/>
    <col min="12548" max="12548" width="20.33203125" style="113" customWidth="1"/>
    <col min="12549" max="12549" width="19.1640625" style="113" customWidth="1"/>
    <col min="12550" max="12550" width="18.33203125" style="113" customWidth="1"/>
    <col min="12551" max="12551" width="11.33203125" style="113" customWidth="1"/>
    <col min="12552" max="12552" width="18.33203125" style="113" customWidth="1"/>
    <col min="12553" max="12553" width="11.33203125" style="113" customWidth="1"/>
    <col min="12554" max="12801" width="21.83203125" style="113"/>
    <col min="12802" max="12802" width="74.1640625" style="113" customWidth="1"/>
    <col min="12803" max="12803" width="20.5" style="113" customWidth="1"/>
    <col min="12804" max="12804" width="20.33203125" style="113" customWidth="1"/>
    <col min="12805" max="12805" width="19.1640625" style="113" customWidth="1"/>
    <col min="12806" max="12806" width="18.33203125" style="113" customWidth="1"/>
    <col min="12807" max="12807" width="11.33203125" style="113" customWidth="1"/>
    <col min="12808" max="12808" width="18.33203125" style="113" customWidth="1"/>
    <col min="12809" max="12809" width="11.33203125" style="113" customWidth="1"/>
    <col min="12810" max="13057" width="21.83203125" style="113"/>
    <col min="13058" max="13058" width="74.1640625" style="113" customWidth="1"/>
    <col min="13059" max="13059" width="20.5" style="113" customWidth="1"/>
    <col min="13060" max="13060" width="20.33203125" style="113" customWidth="1"/>
    <col min="13061" max="13061" width="19.1640625" style="113" customWidth="1"/>
    <col min="13062" max="13062" width="18.33203125" style="113" customWidth="1"/>
    <col min="13063" max="13063" width="11.33203125" style="113" customWidth="1"/>
    <col min="13064" max="13064" width="18.33203125" style="113" customWidth="1"/>
    <col min="13065" max="13065" width="11.33203125" style="113" customWidth="1"/>
    <col min="13066" max="13313" width="21.83203125" style="113"/>
    <col min="13314" max="13314" width="74.1640625" style="113" customWidth="1"/>
    <col min="13315" max="13315" width="20.5" style="113" customWidth="1"/>
    <col min="13316" max="13316" width="20.33203125" style="113" customWidth="1"/>
    <col min="13317" max="13317" width="19.1640625" style="113" customWidth="1"/>
    <col min="13318" max="13318" width="18.33203125" style="113" customWidth="1"/>
    <col min="13319" max="13319" width="11.33203125" style="113" customWidth="1"/>
    <col min="13320" max="13320" width="18.33203125" style="113" customWidth="1"/>
    <col min="13321" max="13321" width="11.33203125" style="113" customWidth="1"/>
    <col min="13322" max="13569" width="21.83203125" style="113"/>
    <col min="13570" max="13570" width="74.1640625" style="113" customWidth="1"/>
    <col min="13571" max="13571" width="20.5" style="113" customWidth="1"/>
    <col min="13572" max="13572" width="20.33203125" style="113" customWidth="1"/>
    <col min="13573" max="13573" width="19.1640625" style="113" customWidth="1"/>
    <col min="13574" max="13574" width="18.33203125" style="113" customWidth="1"/>
    <col min="13575" max="13575" width="11.33203125" style="113" customWidth="1"/>
    <col min="13576" max="13576" width="18.33203125" style="113" customWidth="1"/>
    <col min="13577" max="13577" width="11.33203125" style="113" customWidth="1"/>
    <col min="13578" max="13825" width="21.83203125" style="113"/>
    <col min="13826" max="13826" width="74.1640625" style="113" customWidth="1"/>
    <col min="13827" max="13827" width="20.5" style="113" customWidth="1"/>
    <col min="13828" max="13828" width="20.33203125" style="113" customWidth="1"/>
    <col min="13829" max="13829" width="19.1640625" style="113" customWidth="1"/>
    <col min="13830" max="13830" width="18.33203125" style="113" customWidth="1"/>
    <col min="13831" max="13831" width="11.33203125" style="113" customWidth="1"/>
    <col min="13832" max="13832" width="18.33203125" style="113" customWidth="1"/>
    <col min="13833" max="13833" width="11.33203125" style="113" customWidth="1"/>
    <col min="13834" max="14081" width="21.83203125" style="113"/>
    <col min="14082" max="14082" width="74.1640625" style="113" customWidth="1"/>
    <col min="14083" max="14083" width="20.5" style="113" customWidth="1"/>
    <col min="14084" max="14084" width="20.33203125" style="113" customWidth="1"/>
    <col min="14085" max="14085" width="19.1640625" style="113" customWidth="1"/>
    <col min="14086" max="14086" width="18.33203125" style="113" customWidth="1"/>
    <col min="14087" max="14087" width="11.33203125" style="113" customWidth="1"/>
    <col min="14088" max="14088" width="18.33203125" style="113" customWidth="1"/>
    <col min="14089" max="14089" width="11.33203125" style="113" customWidth="1"/>
    <col min="14090" max="14337" width="21.83203125" style="113"/>
    <col min="14338" max="14338" width="74.1640625" style="113" customWidth="1"/>
    <col min="14339" max="14339" width="20.5" style="113" customWidth="1"/>
    <col min="14340" max="14340" width="20.33203125" style="113" customWidth="1"/>
    <col min="14341" max="14341" width="19.1640625" style="113" customWidth="1"/>
    <col min="14342" max="14342" width="18.33203125" style="113" customWidth="1"/>
    <col min="14343" max="14343" width="11.33203125" style="113" customWidth="1"/>
    <col min="14344" max="14344" width="18.33203125" style="113" customWidth="1"/>
    <col min="14345" max="14345" width="11.33203125" style="113" customWidth="1"/>
    <col min="14346" max="14593" width="21.83203125" style="113"/>
    <col min="14594" max="14594" width="74.1640625" style="113" customWidth="1"/>
    <col min="14595" max="14595" width="20.5" style="113" customWidth="1"/>
    <col min="14596" max="14596" width="20.33203125" style="113" customWidth="1"/>
    <col min="14597" max="14597" width="19.1640625" style="113" customWidth="1"/>
    <col min="14598" max="14598" width="18.33203125" style="113" customWidth="1"/>
    <col min="14599" max="14599" width="11.33203125" style="113" customWidth="1"/>
    <col min="14600" max="14600" width="18.33203125" style="113" customWidth="1"/>
    <col min="14601" max="14601" width="11.33203125" style="113" customWidth="1"/>
    <col min="14602" max="14849" width="21.83203125" style="113"/>
    <col min="14850" max="14850" width="74.1640625" style="113" customWidth="1"/>
    <col min="14851" max="14851" width="20.5" style="113" customWidth="1"/>
    <col min="14852" max="14852" width="20.33203125" style="113" customWidth="1"/>
    <col min="14853" max="14853" width="19.1640625" style="113" customWidth="1"/>
    <col min="14854" max="14854" width="18.33203125" style="113" customWidth="1"/>
    <col min="14855" max="14855" width="11.33203125" style="113" customWidth="1"/>
    <col min="14856" max="14856" width="18.33203125" style="113" customWidth="1"/>
    <col min="14857" max="14857" width="11.33203125" style="113" customWidth="1"/>
    <col min="14858" max="15105" width="21.83203125" style="113"/>
    <col min="15106" max="15106" width="74.1640625" style="113" customWidth="1"/>
    <col min="15107" max="15107" width="20.5" style="113" customWidth="1"/>
    <col min="15108" max="15108" width="20.33203125" style="113" customWidth="1"/>
    <col min="15109" max="15109" width="19.1640625" style="113" customWidth="1"/>
    <col min="15110" max="15110" width="18.33203125" style="113" customWidth="1"/>
    <col min="15111" max="15111" width="11.33203125" style="113" customWidth="1"/>
    <col min="15112" max="15112" width="18.33203125" style="113" customWidth="1"/>
    <col min="15113" max="15113" width="11.33203125" style="113" customWidth="1"/>
    <col min="15114" max="15361" width="21.83203125" style="113"/>
    <col min="15362" max="15362" width="74.1640625" style="113" customWidth="1"/>
    <col min="15363" max="15363" width="20.5" style="113" customWidth="1"/>
    <col min="15364" max="15364" width="20.33203125" style="113" customWidth="1"/>
    <col min="15365" max="15365" width="19.1640625" style="113" customWidth="1"/>
    <col min="15366" max="15366" width="18.33203125" style="113" customWidth="1"/>
    <col min="15367" max="15367" width="11.33203125" style="113" customWidth="1"/>
    <col min="15368" max="15368" width="18.33203125" style="113" customWidth="1"/>
    <col min="15369" max="15369" width="11.33203125" style="113" customWidth="1"/>
    <col min="15370" max="15617" width="21.83203125" style="113"/>
    <col min="15618" max="15618" width="74.1640625" style="113" customWidth="1"/>
    <col min="15619" max="15619" width="20.5" style="113" customWidth="1"/>
    <col min="15620" max="15620" width="20.33203125" style="113" customWidth="1"/>
    <col min="15621" max="15621" width="19.1640625" style="113" customWidth="1"/>
    <col min="15622" max="15622" width="18.33203125" style="113" customWidth="1"/>
    <col min="15623" max="15623" width="11.33203125" style="113" customWidth="1"/>
    <col min="15624" max="15624" width="18.33203125" style="113" customWidth="1"/>
    <col min="15625" max="15625" width="11.33203125" style="113" customWidth="1"/>
    <col min="15626" max="15873" width="21.83203125" style="113"/>
    <col min="15874" max="15874" width="74.1640625" style="113" customWidth="1"/>
    <col min="15875" max="15875" width="20.5" style="113" customWidth="1"/>
    <col min="15876" max="15876" width="20.33203125" style="113" customWidth="1"/>
    <col min="15877" max="15877" width="19.1640625" style="113" customWidth="1"/>
    <col min="15878" max="15878" width="18.33203125" style="113" customWidth="1"/>
    <col min="15879" max="15879" width="11.33203125" style="113" customWidth="1"/>
    <col min="15880" max="15880" width="18.33203125" style="113" customWidth="1"/>
    <col min="15881" max="15881" width="11.33203125" style="113" customWidth="1"/>
    <col min="15882" max="16129" width="21.83203125" style="113"/>
    <col min="16130" max="16130" width="74.1640625" style="113" customWidth="1"/>
    <col min="16131" max="16131" width="20.5" style="113" customWidth="1"/>
    <col min="16132" max="16132" width="20.33203125" style="113" customWidth="1"/>
    <col min="16133" max="16133" width="19.1640625" style="113" customWidth="1"/>
    <col min="16134" max="16134" width="18.33203125" style="113" customWidth="1"/>
    <col min="16135" max="16135" width="11.33203125" style="113" customWidth="1"/>
    <col min="16136" max="16136" width="18.33203125" style="113" customWidth="1"/>
    <col min="16137" max="16137" width="11.33203125" style="113" customWidth="1"/>
    <col min="16138" max="16384" width="21.83203125" style="113"/>
  </cols>
  <sheetData>
    <row r="1" spans="1:19">
      <c r="A1" s="196" t="s">
        <v>83</v>
      </c>
      <c r="B1" s="196"/>
      <c r="C1" s="196"/>
      <c r="D1" s="196"/>
      <c r="E1" s="196"/>
    </row>
    <row r="2" spans="1:19">
      <c r="A2" s="114"/>
      <c r="B2" s="115"/>
      <c r="C2" s="116"/>
      <c r="D2" s="116"/>
      <c r="E2" s="117"/>
    </row>
    <row r="3" spans="1:19" ht="57" customHeight="1">
      <c r="A3" s="197" t="s">
        <v>84</v>
      </c>
      <c r="B3" s="197"/>
      <c r="C3" s="119" t="str">
        <f>CONCATENATE("Plan za ",RIGHT(C6,5))</f>
        <v>Plan za 2026.</v>
      </c>
      <c r="D3" s="119" t="str">
        <f>CONCATENATE("Projekcija za ",RIGHT(D6,5))</f>
        <v>Projekcija za 2027.</v>
      </c>
      <c r="E3" s="119" t="str">
        <f>CONCATENATE("Projekcija za ",RIGHT(E6,5))</f>
        <v>Projekcija za 2028.</v>
      </c>
    </row>
    <row r="4" spans="1:19">
      <c r="A4" s="198">
        <v>1</v>
      </c>
      <c r="B4" s="198"/>
      <c r="C4" s="120">
        <v>2</v>
      </c>
      <c r="D4" s="120">
        <v>3</v>
      </c>
      <c r="E4" s="120">
        <v>4</v>
      </c>
    </row>
    <row r="5" spans="1:19" s="121" customFormat="1" ht="14.25">
      <c r="B5" s="121" t="s">
        <v>6</v>
      </c>
      <c r="C5" s="122">
        <f>IF(ISBLANK(C8),"",C8)</f>
        <v>29502769</v>
      </c>
      <c r="D5" s="122">
        <f>IF(ISBLANK(D8),"",D8)</f>
        <v>46538871</v>
      </c>
      <c r="E5" s="122">
        <f>IF(ISBLANK(E8),"",E8)</f>
        <v>36266752</v>
      </c>
      <c r="F5" s="122"/>
      <c r="H5" s="122"/>
    </row>
    <row r="6" spans="1:19" s="128" customFormat="1" hidden="1">
      <c r="A6" s="123" t="s">
        <v>14</v>
      </c>
      <c r="B6" s="123" t="s">
        <v>14</v>
      </c>
      <c r="C6" s="124" t="s">
        <v>58</v>
      </c>
      <c r="D6" s="124" t="s">
        <v>59</v>
      </c>
      <c r="E6" s="125" t="s">
        <v>60</v>
      </c>
      <c r="F6" s="126"/>
      <c r="G6" s="127"/>
      <c r="H6" s="126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</row>
    <row r="7" spans="1:19" s="128" customFormat="1" ht="55.15" hidden="1" customHeight="1">
      <c r="A7" s="123" t="s">
        <v>85</v>
      </c>
      <c r="B7" s="123" t="s">
        <v>14</v>
      </c>
      <c r="C7" s="129" t="s">
        <v>17</v>
      </c>
      <c r="D7" s="129" t="s">
        <v>17</v>
      </c>
      <c r="E7" s="130" t="s">
        <v>17</v>
      </c>
      <c r="F7" s="126"/>
      <c r="G7" s="127"/>
      <c r="H7" s="126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</row>
    <row r="8" spans="1:19" s="128" customFormat="1" hidden="1">
      <c r="A8" s="131" t="s">
        <v>64</v>
      </c>
      <c r="B8" s="131" t="s">
        <v>14</v>
      </c>
      <c r="C8" s="132">
        <v>29502769</v>
      </c>
      <c r="D8" s="132">
        <v>46538871</v>
      </c>
      <c r="E8" s="132">
        <v>36266752</v>
      </c>
      <c r="F8" s="126"/>
      <c r="G8" s="127"/>
      <c r="H8" s="126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19" s="127" customFormat="1" ht="14.25">
      <c r="A9" s="133" t="s">
        <v>86</v>
      </c>
      <c r="B9" s="134" t="s">
        <v>51</v>
      </c>
      <c r="C9" s="135">
        <v>28067964</v>
      </c>
      <c r="D9" s="135">
        <v>45769729</v>
      </c>
      <c r="E9" s="135">
        <v>35400739</v>
      </c>
      <c r="F9" s="126"/>
      <c r="H9" s="126"/>
    </row>
    <row r="10" spans="1:19">
      <c r="A10" s="136" t="s">
        <v>50</v>
      </c>
      <c r="B10" s="137" t="s">
        <v>51</v>
      </c>
      <c r="C10" s="138">
        <v>27775460</v>
      </c>
      <c r="D10" s="138">
        <v>45617539</v>
      </c>
      <c r="E10" s="138">
        <v>35193420</v>
      </c>
      <c r="F10" s="139"/>
      <c r="G10" s="140"/>
      <c r="H10" s="139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>
      <c r="A11" s="136" t="s">
        <v>52</v>
      </c>
      <c r="B11" s="137" t="s">
        <v>53</v>
      </c>
      <c r="C11" s="138">
        <v>292504</v>
      </c>
      <c r="D11" s="138">
        <v>152190</v>
      </c>
      <c r="E11" s="138">
        <v>207319</v>
      </c>
      <c r="F11" s="139"/>
      <c r="G11" s="140"/>
      <c r="H11" s="139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>
      <c r="A12" s="133" t="s">
        <v>65</v>
      </c>
      <c r="B12" s="134" t="s">
        <v>48</v>
      </c>
      <c r="C12" s="135">
        <v>246548</v>
      </c>
      <c r="D12" s="135">
        <v>33873</v>
      </c>
      <c r="E12" s="135">
        <v>33873</v>
      </c>
      <c r="F12" s="122"/>
      <c r="G12" s="121"/>
      <c r="H12" s="122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spans="1:19">
      <c r="A13" s="136" t="s">
        <v>47</v>
      </c>
      <c r="B13" s="137" t="s">
        <v>48</v>
      </c>
      <c r="C13" s="138">
        <v>246548</v>
      </c>
      <c r="D13" s="138">
        <v>33873</v>
      </c>
      <c r="E13" s="138">
        <v>33873</v>
      </c>
      <c r="F13" s="139"/>
      <c r="G13" s="140"/>
      <c r="H13" s="139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>
      <c r="A14" s="133" t="s">
        <v>87</v>
      </c>
      <c r="B14" s="134" t="s">
        <v>88</v>
      </c>
      <c r="C14" s="135">
        <v>1188257</v>
      </c>
      <c r="D14" s="135">
        <v>735269</v>
      </c>
      <c r="E14" s="135">
        <v>832140</v>
      </c>
      <c r="F14" s="122"/>
      <c r="G14" s="121"/>
      <c r="H14" s="122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</row>
    <row r="15" spans="1:19">
      <c r="A15" s="136" t="s">
        <v>89</v>
      </c>
      <c r="B15" s="137" t="s">
        <v>42</v>
      </c>
      <c r="C15" s="138">
        <v>1125757</v>
      </c>
      <c r="D15" s="138">
        <v>735269</v>
      </c>
      <c r="E15" s="138">
        <v>832140</v>
      </c>
      <c r="F15" s="139"/>
      <c r="G15" s="140"/>
      <c r="H15" s="139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19">
      <c r="A16" s="136" t="s">
        <v>90</v>
      </c>
      <c r="B16" s="137" t="s">
        <v>91</v>
      </c>
      <c r="C16" s="138">
        <v>62500</v>
      </c>
      <c r="D16" s="138"/>
      <c r="E16" s="138"/>
      <c r="F16" s="139"/>
      <c r="G16" s="140"/>
      <c r="H16" s="139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</row>
  </sheetData>
  <mergeCells count="3">
    <mergeCell ref="A1:E1"/>
    <mergeCell ref="A3:B3"/>
    <mergeCell ref="A4:B4"/>
  </mergeCells>
  <printOptions horizontalCentered="1"/>
  <pageMargins left="0.39370078740157483" right="0.39370078740157483" top="1.35" bottom="0.78740157480314965" header="0.19685039370078741" footer="0.47244094488188981"/>
  <pageSetup paperSize="9" scale="95" orientation="landscape" r:id="rId1"/>
  <headerFooter alignWithMargins="0">
    <oddHeader>&amp;L&amp;G</oddHeader>
    <oddFooter>&amp;C&amp;D. &amp;T&amp;R&amp;P/&amp;N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1AFF-541B-4BF7-A9D0-6098369EBF21}">
  <sheetPr codeName="Sheet6"/>
  <dimension ref="A1:S10"/>
  <sheetViews>
    <sheetView zoomScale="90" zoomScaleNormal="90" workbookViewId="0">
      <selection activeCell="B10" sqref="B10"/>
    </sheetView>
  </sheetViews>
  <sheetFormatPr defaultColWidth="21.83203125" defaultRowHeight="12.75"/>
  <cols>
    <col min="1" max="1" width="19.1640625" style="166" customWidth="1"/>
    <col min="2" max="2" width="80.1640625" style="68" customWidth="1"/>
    <col min="3" max="3" width="20.6640625" style="142" customWidth="1"/>
    <col min="4" max="4" width="20.5" style="142" customWidth="1"/>
    <col min="5" max="5" width="17.33203125" style="142" bestFit="1" customWidth="1"/>
    <col min="6" max="6" width="18.33203125" style="142" customWidth="1"/>
    <col min="7" max="7" width="11.33203125" style="68" customWidth="1"/>
    <col min="8" max="8" width="18.33203125" style="142" customWidth="1"/>
    <col min="9" max="9" width="11.33203125" style="68" customWidth="1"/>
    <col min="10" max="256" width="21.83203125" style="68"/>
    <col min="257" max="257" width="19.1640625" style="68" customWidth="1"/>
    <col min="258" max="258" width="80.1640625" style="68" customWidth="1"/>
    <col min="259" max="259" width="20.6640625" style="68" customWidth="1"/>
    <col min="260" max="260" width="20.5" style="68" customWidth="1"/>
    <col min="261" max="261" width="17.33203125" style="68" bestFit="1" customWidth="1"/>
    <col min="262" max="262" width="18.33203125" style="68" customWidth="1"/>
    <col min="263" max="263" width="11.33203125" style="68" customWidth="1"/>
    <col min="264" max="264" width="18.33203125" style="68" customWidth="1"/>
    <col min="265" max="265" width="11.33203125" style="68" customWidth="1"/>
    <col min="266" max="512" width="21.83203125" style="68"/>
    <col min="513" max="513" width="19.1640625" style="68" customWidth="1"/>
    <col min="514" max="514" width="80.1640625" style="68" customWidth="1"/>
    <col min="515" max="515" width="20.6640625" style="68" customWidth="1"/>
    <col min="516" max="516" width="20.5" style="68" customWidth="1"/>
    <col min="517" max="517" width="17.33203125" style="68" bestFit="1" customWidth="1"/>
    <col min="518" max="518" width="18.33203125" style="68" customWidth="1"/>
    <col min="519" max="519" width="11.33203125" style="68" customWidth="1"/>
    <col min="520" max="520" width="18.33203125" style="68" customWidth="1"/>
    <col min="521" max="521" width="11.33203125" style="68" customWidth="1"/>
    <col min="522" max="768" width="21.83203125" style="68"/>
    <col min="769" max="769" width="19.1640625" style="68" customWidth="1"/>
    <col min="770" max="770" width="80.1640625" style="68" customWidth="1"/>
    <col min="771" max="771" width="20.6640625" style="68" customWidth="1"/>
    <col min="772" max="772" width="20.5" style="68" customWidth="1"/>
    <col min="773" max="773" width="17.33203125" style="68" bestFit="1" customWidth="1"/>
    <col min="774" max="774" width="18.33203125" style="68" customWidth="1"/>
    <col min="775" max="775" width="11.33203125" style="68" customWidth="1"/>
    <col min="776" max="776" width="18.33203125" style="68" customWidth="1"/>
    <col min="777" max="777" width="11.33203125" style="68" customWidth="1"/>
    <col min="778" max="1024" width="21.83203125" style="68"/>
    <col min="1025" max="1025" width="19.1640625" style="68" customWidth="1"/>
    <col min="1026" max="1026" width="80.1640625" style="68" customWidth="1"/>
    <col min="1027" max="1027" width="20.6640625" style="68" customWidth="1"/>
    <col min="1028" max="1028" width="20.5" style="68" customWidth="1"/>
    <col min="1029" max="1029" width="17.33203125" style="68" bestFit="1" customWidth="1"/>
    <col min="1030" max="1030" width="18.33203125" style="68" customWidth="1"/>
    <col min="1031" max="1031" width="11.33203125" style="68" customWidth="1"/>
    <col min="1032" max="1032" width="18.33203125" style="68" customWidth="1"/>
    <col min="1033" max="1033" width="11.33203125" style="68" customWidth="1"/>
    <col min="1034" max="1280" width="21.83203125" style="68"/>
    <col min="1281" max="1281" width="19.1640625" style="68" customWidth="1"/>
    <col min="1282" max="1282" width="80.1640625" style="68" customWidth="1"/>
    <col min="1283" max="1283" width="20.6640625" style="68" customWidth="1"/>
    <col min="1284" max="1284" width="20.5" style="68" customWidth="1"/>
    <col min="1285" max="1285" width="17.33203125" style="68" bestFit="1" customWidth="1"/>
    <col min="1286" max="1286" width="18.33203125" style="68" customWidth="1"/>
    <col min="1287" max="1287" width="11.33203125" style="68" customWidth="1"/>
    <col min="1288" max="1288" width="18.33203125" style="68" customWidth="1"/>
    <col min="1289" max="1289" width="11.33203125" style="68" customWidth="1"/>
    <col min="1290" max="1536" width="21.83203125" style="68"/>
    <col min="1537" max="1537" width="19.1640625" style="68" customWidth="1"/>
    <col min="1538" max="1538" width="80.1640625" style="68" customWidth="1"/>
    <col min="1539" max="1539" width="20.6640625" style="68" customWidth="1"/>
    <col min="1540" max="1540" width="20.5" style="68" customWidth="1"/>
    <col min="1541" max="1541" width="17.33203125" style="68" bestFit="1" customWidth="1"/>
    <col min="1542" max="1542" width="18.33203125" style="68" customWidth="1"/>
    <col min="1543" max="1543" width="11.33203125" style="68" customWidth="1"/>
    <col min="1544" max="1544" width="18.33203125" style="68" customWidth="1"/>
    <col min="1545" max="1545" width="11.33203125" style="68" customWidth="1"/>
    <col min="1546" max="1792" width="21.83203125" style="68"/>
    <col min="1793" max="1793" width="19.1640625" style="68" customWidth="1"/>
    <col min="1794" max="1794" width="80.1640625" style="68" customWidth="1"/>
    <col min="1795" max="1795" width="20.6640625" style="68" customWidth="1"/>
    <col min="1796" max="1796" width="20.5" style="68" customWidth="1"/>
    <col min="1797" max="1797" width="17.33203125" style="68" bestFit="1" customWidth="1"/>
    <col min="1798" max="1798" width="18.33203125" style="68" customWidth="1"/>
    <col min="1799" max="1799" width="11.33203125" style="68" customWidth="1"/>
    <col min="1800" max="1800" width="18.33203125" style="68" customWidth="1"/>
    <col min="1801" max="1801" width="11.33203125" style="68" customWidth="1"/>
    <col min="1802" max="2048" width="21.83203125" style="68"/>
    <col min="2049" max="2049" width="19.1640625" style="68" customWidth="1"/>
    <col min="2050" max="2050" width="80.1640625" style="68" customWidth="1"/>
    <col min="2051" max="2051" width="20.6640625" style="68" customWidth="1"/>
    <col min="2052" max="2052" width="20.5" style="68" customWidth="1"/>
    <col min="2053" max="2053" width="17.33203125" style="68" bestFit="1" customWidth="1"/>
    <col min="2054" max="2054" width="18.33203125" style="68" customWidth="1"/>
    <col min="2055" max="2055" width="11.33203125" style="68" customWidth="1"/>
    <col min="2056" max="2056" width="18.33203125" style="68" customWidth="1"/>
    <col min="2057" max="2057" width="11.33203125" style="68" customWidth="1"/>
    <col min="2058" max="2304" width="21.83203125" style="68"/>
    <col min="2305" max="2305" width="19.1640625" style="68" customWidth="1"/>
    <col min="2306" max="2306" width="80.1640625" style="68" customWidth="1"/>
    <col min="2307" max="2307" width="20.6640625" style="68" customWidth="1"/>
    <col min="2308" max="2308" width="20.5" style="68" customWidth="1"/>
    <col min="2309" max="2309" width="17.33203125" style="68" bestFit="1" customWidth="1"/>
    <col min="2310" max="2310" width="18.33203125" style="68" customWidth="1"/>
    <col min="2311" max="2311" width="11.33203125" style="68" customWidth="1"/>
    <col min="2312" max="2312" width="18.33203125" style="68" customWidth="1"/>
    <col min="2313" max="2313" width="11.33203125" style="68" customWidth="1"/>
    <col min="2314" max="2560" width="21.83203125" style="68"/>
    <col min="2561" max="2561" width="19.1640625" style="68" customWidth="1"/>
    <col min="2562" max="2562" width="80.1640625" style="68" customWidth="1"/>
    <col min="2563" max="2563" width="20.6640625" style="68" customWidth="1"/>
    <col min="2564" max="2564" width="20.5" style="68" customWidth="1"/>
    <col min="2565" max="2565" width="17.33203125" style="68" bestFit="1" customWidth="1"/>
    <col min="2566" max="2566" width="18.33203125" style="68" customWidth="1"/>
    <col min="2567" max="2567" width="11.33203125" style="68" customWidth="1"/>
    <col min="2568" max="2568" width="18.33203125" style="68" customWidth="1"/>
    <col min="2569" max="2569" width="11.33203125" style="68" customWidth="1"/>
    <col min="2570" max="2816" width="21.83203125" style="68"/>
    <col min="2817" max="2817" width="19.1640625" style="68" customWidth="1"/>
    <col min="2818" max="2818" width="80.1640625" style="68" customWidth="1"/>
    <col min="2819" max="2819" width="20.6640625" style="68" customWidth="1"/>
    <col min="2820" max="2820" width="20.5" style="68" customWidth="1"/>
    <col min="2821" max="2821" width="17.33203125" style="68" bestFit="1" customWidth="1"/>
    <col min="2822" max="2822" width="18.33203125" style="68" customWidth="1"/>
    <col min="2823" max="2823" width="11.33203125" style="68" customWidth="1"/>
    <col min="2824" max="2824" width="18.33203125" style="68" customWidth="1"/>
    <col min="2825" max="2825" width="11.33203125" style="68" customWidth="1"/>
    <col min="2826" max="3072" width="21.83203125" style="68"/>
    <col min="3073" max="3073" width="19.1640625" style="68" customWidth="1"/>
    <col min="3074" max="3074" width="80.1640625" style="68" customWidth="1"/>
    <col min="3075" max="3075" width="20.6640625" style="68" customWidth="1"/>
    <col min="3076" max="3076" width="20.5" style="68" customWidth="1"/>
    <col min="3077" max="3077" width="17.33203125" style="68" bestFit="1" customWidth="1"/>
    <col min="3078" max="3078" width="18.33203125" style="68" customWidth="1"/>
    <col min="3079" max="3079" width="11.33203125" style="68" customWidth="1"/>
    <col min="3080" max="3080" width="18.33203125" style="68" customWidth="1"/>
    <col min="3081" max="3081" width="11.33203125" style="68" customWidth="1"/>
    <col min="3082" max="3328" width="21.83203125" style="68"/>
    <col min="3329" max="3329" width="19.1640625" style="68" customWidth="1"/>
    <col min="3330" max="3330" width="80.1640625" style="68" customWidth="1"/>
    <col min="3331" max="3331" width="20.6640625" style="68" customWidth="1"/>
    <col min="3332" max="3332" width="20.5" style="68" customWidth="1"/>
    <col min="3333" max="3333" width="17.33203125" style="68" bestFit="1" customWidth="1"/>
    <col min="3334" max="3334" width="18.33203125" style="68" customWidth="1"/>
    <col min="3335" max="3335" width="11.33203125" style="68" customWidth="1"/>
    <col min="3336" max="3336" width="18.33203125" style="68" customWidth="1"/>
    <col min="3337" max="3337" width="11.33203125" style="68" customWidth="1"/>
    <col min="3338" max="3584" width="21.83203125" style="68"/>
    <col min="3585" max="3585" width="19.1640625" style="68" customWidth="1"/>
    <col min="3586" max="3586" width="80.1640625" style="68" customWidth="1"/>
    <col min="3587" max="3587" width="20.6640625" style="68" customWidth="1"/>
    <col min="3588" max="3588" width="20.5" style="68" customWidth="1"/>
    <col min="3589" max="3589" width="17.33203125" style="68" bestFit="1" customWidth="1"/>
    <col min="3590" max="3590" width="18.33203125" style="68" customWidth="1"/>
    <col min="3591" max="3591" width="11.33203125" style="68" customWidth="1"/>
    <col min="3592" max="3592" width="18.33203125" style="68" customWidth="1"/>
    <col min="3593" max="3593" width="11.33203125" style="68" customWidth="1"/>
    <col min="3594" max="3840" width="21.83203125" style="68"/>
    <col min="3841" max="3841" width="19.1640625" style="68" customWidth="1"/>
    <col min="3842" max="3842" width="80.1640625" style="68" customWidth="1"/>
    <col min="3843" max="3843" width="20.6640625" style="68" customWidth="1"/>
    <col min="3844" max="3844" width="20.5" style="68" customWidth="1"/>
    <col min="3845" max="3845" width="17.33203125" style="68" bestFit="1" customWidth="1"/>
    <col min="3846" max="3846" width="18.33203125" style="68" customWidth="1"/>
    <col min="3847" max="3847" width="11.33203125" style="68" customWidth="1"/>
    <col min="3848" max="3848" width="18.33203125" style="68" customWidth="1"/>
    <col min="3849" max="3849" width="11.33203125" style="68" customWidth="1"/>
    <col min="3850" max="4096" width="21.83203125" style="68"/>
    <col min="4097" max="4097" width="19.1640625" style="68" customWidth="1"/>
    <col min="4098" max="4098" width="80.1640625" style="68" customWidth="1"/>
    <col min="4099" max="4099" width="20.6640625" style="68" customWidth="1"/>
    <col min="4100" max="4100" width="20.5" style="68" customWidth="1"/>
    <col min="4101" max="4101" width="17.33203125" style="68" bestFit="1" customWidth="1"/>
    <col min="4102" max="4102" width="18.33203125" style="68" customWidth="1"/>
    <col min="4103" max="4103" width="11.33203125" style="68" customWidth="1"/>
    <col min="4104" max="4104" width="18.33203125" style="68" customWidth="1"/>
    <col min="4105" max="4105" width="11.33203125" style="68" customWidth="1"/>
    <col min="4106" max="4352" width="21.83203125" style="68"/>
    <col min="4353" max="4353" width="19.1640625" style="68" customWidth="1"/>
    <col min="4354" max="4354" width="80.1640625" style="68" customWidth="1"/>
    <col min="4355" max="4355" width="20.6640625" style="68" customWidth="1"/>
    <col min="4356" max="4356" width="20.5" style="68" customWidth="1"/>
    <col min="4357" max="4357" width="17.33203125" style="68" bestFit="1" customWidth="1"/>
    <col min="4358" max="4358" width="18.33203125" style="68" customWidth="1"/>
    <col min="4359" max="4359" width="11.33203125" style="68" customWidth="1"/>
    <col min="4360" max="4360" width="18.33203125" style="68" customWidth="1"/>
    <col min="4361" max="4361" width="11.33203125" style="68" customWidth="1"/>
    <col min="4362" max="4608" width="21.83203125" style="68"/>
    <col min="4609" max="4609" width="19.1640625" style="68" customWidth="1"/>
    <col min="4610" max="4610" width="80.1640625" style="68" customWidth="1"/>
    <col min="4611" max="4611" width="20.6640625" style="68" customWidth="1"/>
    <col min="4612" max="4612" width="20.5" style="68" customWidth="1"/>
    <col min="4613" max="4613" width="17.33203125" style="68" bestFit="1" customWidth="1"/>
    <col min="4614" max="4614" width="18.33203125" style="68" customWidth="1"/>
    <col min="4615" max="4615" width="11.33203125" style="68" customWidth="1"/>
    <col min="4616" max="4616" width="18.33203125" style="68" customWidth="1"/>
    <col min="4617" max="4617" width="11.33203125" style="68" customWidth="1"/>
    <col min="4618" max="4864" width="21.83203125" style="68"/>
    <col min="4865" max="4865" width="19.1640625" style="68" customWidth="1"/>
    <col min="4866" max="4866" width="80.1640625" style="68" customWidth="1"/>
    <col min="4867" max="4867" width="20.6640625" style="68" customWidth="1"/>
    <col min="4868" max="4868" width="20.5" style="68" customWidth="1"/>
    <col min="4869" max="4869" width="17.33203125" style="68" bestFit="1" customWidth="1"/>
    <col min="4870" max="4870" width="18.33203125" style="68" customWidth="1"/>
    <col min="4871" max="4871" width="11.33203125" style="68" customWidth="1"/>
    <col min="4872" max="4872" width="18.33203125" style="68" customWidth="1"/>
    <col min="4873" max="4873" width="11.33203125" style="68" customWidth="1"/>
    <col min="4874" max="5120" width="21.83203125" style="68"/>
    <col min="5121" max="5121" width="19.1640625" style="68" customWidth="1"/>
    <col min="5122" max="5122" width="80.1640625" style="68" customWidth="1"/>
    <col min="5123" max="5123" width="20.6640625" style="68" customWidth="1"/>
    <col min="5124" max="5124" width="20.5" style="68" customWidth="1"/>
    <col min="5125" max="5125" width="17.33203125" style="68" bestFit="1" customWidth="1"/>
    <col min="5126" max="5126" width="18.33203125" style="68" customWidth="1"/>
    <col min="5127" max="5127" width="11.33203125" style="68" customWidth="1"/>
    <col min="5128" max="5128" width="18.33203125" style="68" customWidth="1"/>
    <col min="5129" max="5129" width="11.33203125" style="68" customWidth="1"/>
    <col min="5130" max="5376" width="21.83203125" style="68"/>
    <col min="5377" max="5377" width="19.1640625" style="68" customWidth="1"/>
    <col min="5378" max="5378" width="80.1640625" style="68" customWidth="1"/>
    <col min="5379" max="5379" width="20.6640625" style="68" customWidth="1"/>
    <col min="5380" max="5380" width="20.5" style="68" customWidth="1"/>
    <col min="5381" max="5381" width="17.33203125" style="68" bestFit="1" customWidth="1"/>
    <col min="5382" max="5382" width="18.33203125" style="68" customWidth="1"/>
    <col min="5383" max="5383" width="11.33203125" style="68" customWidth="1"/>
    <col min="5384" max="5384" width="18.33203125" style="68" customWidth="1"/>
    <col min="5385" max="5385" width="11.33203125" style="68" customWidth="1"/>
    <col min="5386" max="5632" width="21.83203125" style="68"/>
    <col min="5633" max="5633" width="19.1640625" style="68" customWidth="1"/>
    <col min="5634" max="5634" width="80.1640625" style="68" customWidth="1"/>
    <col min="5635" max="5635" width="20.6640625" style="68" customWidth="1"/>
    <col min="5636" max="5636" width="20.5" style="68" customWidth="1"/>
    <col min="5637" max="5637" width="17.33203125" style="68" bestFit="1" customWidth="1"/>
    <col min="5638" max="5638" width="18.33203125" style="68" customWidth="1"/>
    <col min="5639" max="5639" width="11.33203125" style="68" customWidth="1"/>
    <col min="5640" max="5640" width="18.33203125" style="68" customWidth="1"/>
    <col min="5641" max="5641" width="11.33203125" style="68" customWidth="1"/>
    <col min="5642" max="5888" width="21.83203125" style="68"/>
    <col min="5889" max="5889" width="19.1640625" style="68" customWidth="1"/>
    <col min="5890" max="5890" width="80.1640625" style="68" customWidth="1"/>
    <col min="5891" max="5891" width="20.6640625" style="68" customWidth="1"/>
    <col min="5892" max="5892" width="20.5" style="68" customWidth="1"/>
    <col min="5893" max="5893" width="17.33203125" style="68" bestFit="1" customWidth="1"/>
    <col min="5894" max="5894" width="18.33203125" style="68" customWidth="1"/>
    <col min="5895" max="5895" width="11.33203125" style="68" customWidth="1"/>
    <col min="5896" max="5896" width="18.33203125" style="68" customWidth="1"/>
    <col min="5897" max="5897" width="11.33203125" style="68" customWidth="1"/>
    <col min="5898" max="6144" width="21.83203125" style="68"/>
    <col min="6145" max="6145" width="19.1640625" style="68" customWidth="1"/>
    <col min="6146" max="6146" width="80.1640625" style="68" customWidth="1"/>
    <col min="6147" max="6147" width="20.6640625" style="68" customWidth="1"/>
    <col min="6148" max="6148" width="20.5" style="68" customWidth="1"/>
    <col min="6149" max="6149" width="17.33203125" style="68" bestFit="1" customWidth="1"/>
    <col min="6150" max="6150" width="18.33203125" style="68" customWidth="1"/>
    <col min="6151" max="6151" width="11.33203125" style="68" customWidth="1"/>
    <col min="6152" max="6152" width="18.33203125" style="68" customWidth="1"/>
    <col min="6153" max="6153" width="11.33203125" style="68" customWidth="1"/>
    <col min="6154" max="6400" width="21.83203125" style="68"/>
    <col min="6401" max="6401" width="19.1640625" style="68" customWidth="1"/>
    <col min="6402" max="6402" width="80.1640625" style="68" customWidth="1"/>
    <col min="6403" max="6403" width="20.6640625" style="68" customWidth="1"/>
    <col min="6404" max="6404" width="20.5" style="68" customWidth="1"/>
    <col min="6405" max="6405" width="17.33203125" style="68" bestFit="1" customWidth="1"/>
    <col min="6406" max="6406" width="18.33203125" style="68" customWidth="1"/>
    <col min="6407" max="6407" width="11.33203125" style="68" customWidth="1"/>
    <col min="6408" max="6408" width="18.33203125" style="68" customWidth="1"/>
    <col min="6409" max="6409" width="11.33203125" style="68" customWidth="1"/>
    <col min="6410" max="6656" width="21.83203125" style="68"/>
    <col min="6657" max="6657" width="19.1640625" style="68" customWidth="1"/>
    <col min="6658" max="6658" width="80.1640625" style="68" customWidth="1"/>
    <col min="6659" max="6659" width="20.6640625" style="68" customWidth="1"/>
    <col min="6660" max="6660" width="20.5" style="68" customWidth="1"/>
    <col min="6661" max="6661" width="17.33203125" style="68" bestFit="1" customWidth="1"/>
    <col min="6662" max="6662" width="18.33203125" style="68" customWidth="1"/>
    <col min="6663" max="6663" width="11.33203125" style="68" customWidth="1"/>
    <col min="6664" max="6664" width="18.33203125" style="68" customWidth="1"/>
    <col min="6665" max="6665" width="11.33203125" style="68" customWidth="1"/>
    <col min="6666" max="6912" width="21.83203125" style="68"/>
    <col min="6913" max="6913" width="19.1640625" style="68" customWidth="1"/>
    <col min="6914" max="6914" width="80.1640625" style="68" customWidth="1"/>
    <col min="6915" max="6915" width="20.6640625" style="68" customWidth="1"/>
    <col min="6916" max="6916" width="20.5" style="68" customWidth="1"/>
    <col min="6917" max="6917" width="17.33203125" style="68" bestFit="1" customWidth="1"/>
    <col min="6918" max="6918" width="18.33203125" style="68" customWidth="1"/>
    <col min="6919" max="6919" width="11.33203125" style="68" customWidth="1"/>
    <col min="6920" max="6920" width="18.33203125" style="68" customWidth="1"/>
    <col min="6921" max="6921" width="11.33203125" style="68" customWidth="1"/>
    <col min="6922" max="7168" width="21.83203125" style="68"/>
    <col min="7169" max="7169" width="19.1640625" style="68" customWidth="1"/>
    <col min="7170" max="7170" width="80.1640625" style="68" customWidth="1"/>
    <col min="7171" max="7171" width="20.6640625" style="68" customWidth="1"/>
    <col min="7172" max="7172" width="20.5" style="68" customWidth="1"/>
    <col min="7173" max="7173" width="17.33203125" style="68" bestFit="1" customWidth="1"/>
    <col min="7174" max="7174" width="18.33203125" style="68" customWidth="1"/>
    <col min="7175" max="7175" width="11.33203125" style="68" customWidth="1"/>
    <col min="7176" max="7176" width="18.33203125" style="68" customWidth="1"/>
    <col min="7177" max="7177" width="11.33203125" style="68" customWidth="1"/>
    <col min="7178" max="7424" width="21.83203125" style="68"/>
    <col min="7425" max="7425" width="19.1640625" style="68" customWidth="1"/>
    <col min="7426" max="7426" width="80.1640625" style="68" customWidth="1"/>
    <col min="7427" max="7427" width="20.6640625" style="68" customWidth="1"/>
    <col min="7428" max="7428" width="20.5" style="68" customWidth="1"/>
    <col min="7429" max="7429" width="17.33203125" style="68" bestFit="1" customWidth="1"/>
    <col min="7430" max="7430" width="18.33203125" style="68" customWidth="1"/>
    <col min="7431" max="7431" width="11.33203125" style="68" customWidth="1"/>
    <col min="7432" max="7432" width="18.33203125" style="68" customWidth="1"/>
    <col min="7433" max="7433" width="11.33203125" style="68" customWidth="1"/>
    <col min="7434" max="7680" width="21.83203125" style="68"/>
    <col min="7681" max="7681" width="19.1640625" style="68" customWidth="1"/>
    <col min="7682" max="7682" width="80.1640625" style="68" customWidth="1"/>
    <col min="7683" max="7683" width="20.6640625" style="68" customWidth="1"/>
    <col min="7684" max="7684" width="20.5" style="68" customWidth="1"/>
    <col min="7685" max="7685" width="17.33203125" style="68" bestFit="1" customWidth="1"/>
    <col min="7686" max="7686" width="18.33203125" style="68" customWidth="1"/>
    <col min="7687" max="7687" width="11.33203125" style="68" customWidth="1"/>
    <col min="7688" max="7688" width="18.33203125" style="68" customWidth="1"/>
    <col min="7689" max="7689" width="11.33203125" style="68" customWidth="1"/>
    <col min="7690" max="7936" width="21.83203125" style="68"/>
    <col min="7937" max="7937" width="19.1640625" style="68" customWidth="1"/>
    <col min="7938" max="7938" width="80.1640625" style="68" customWidth="1"/>
    <col min="7939" max="7939" width="20.6640625" style="68" customWidth="1"/>
    <col min="7940" max="7940" width="20.5" style="68" customWidth="1"/>
    <col min="7941" max="7941" width="17.33203125" style="68" bestFit="1" customWidth="1"/>
    <col min="7942" max="7942" width="18.33203125" style="68" customWidth="1"/>
    <col min="7943" max="7943" width="11.33203125" style="68" customWidth="1"/>
    <col min="7944" max="7944" width="18.33203125" style="68" customWidth="1"/>
    <col min="7945" max="7945" width="11.33203125" style="68" customWidth="1"/>
    <col min="7946" max="8192" width="21.83203125" style="68"/>
    <col min="8193" max="8193" width="19.1640625" style="68" customWidth="1"/>
    <col min="8194" max="8194" width="80.1640625" style="68" customWidth="1"/>
    <col min="8195" max="8195" width="20.6640625" style="68" customWidth="1"/>
    <col min="8196" max="8196" width="20.5" style="68" customWidth="1"/>
    <col min="8197" max="8197" width="17.33203125" style="68" bestFit="1" customWidth="1"/>
    <col min="8198" max="8198" width="18.33203125" style="68" customWidth="1"/>
    <col min="8199" max="8199" width="11.33203125" style="68" customWidth="1"/>
    <col min="8200" max="8200" width="18.33203125" style="68" customWidth="1"/>
    <col min="8201" max="8201" width="11.33203125" style="68" customWidth="1"/>
    <col min="8202" max="8448" width="21.83203125" style="68"/>
    <col min="8449" max="8449" width="19.1640625" style="68" customWidth="1"/>
    <col min="8450" max="8450" width="80.1640625" style="68" customWidth="1"/>
    <col min="8451" max="8451" width="20.6640625" style="68" customWidth="1"/>
    <col min="8452" max="8452" width="20.5" style="68" customWidth="1"/>
    <col min="8453" max="8453" width="17.33203125" style="68" bestFit="1" customWidth="1"/>
    <col min="8454" max="8454" width="18.33203125" style="68" customWidth="1"/>
    <col min="8455" max="8455" width="11.33203125" style="68" customWidth="1"/>
    <col min="8456" max="8456" width="18.33203125" style="68" customWidth="1"/>
    <col min="8457" max="8457" width="11.33203125" style="68" customWidth="1"/>
    <col min="8458" max="8704" width="21.83203125" style="68"/>
    <col min="8705" max="8705" width="19.1640625" style="68" customWidth="1"/>
    <col min="8706" max="8706" width="80.1640625" style="68" customWidth="1"/>
    <col min="8707" max="8707" width="20.6640625" style="68" customWidth="1"/>
    <col min="8708" max="8708" width="20.5" style="68" customWidth="1"/>
    <col min="8709" max="8709" width="17.33203125" style="68" bestFit="1" customWidth="1"/>
    <col min="8710" max="8710" width="18.33203125" style="68" customWidth="1"/>
    <col min="8711" max="8711" width="11.33203125" style="68" customWidth="1"/>
    <col min="8712" max="8712" width="18.33203125" style="68" customWidth="1"/>
    <col min="8713" max="8713" width="11.33203125" style="68" customWidth="1"/>
    <col min="8714" max="8960" width="21.83203125" style="68"/>
    <col min="8961" max="8961" width="19.1640625" style="68" customWidth="1"/>
    <col min="8962" max="8962" width="80.1640625" style="68" customWidth="1"/>
    <col min="8963" max="8963" width="20.6640625" style="68" customWidth="1"/>
    <col min="8964" max="8964" width="20.5" style="68" customWidth="1"/>
    <col min="8965" max="8965" width="17.33203125" style="68" bestFit="1" customWidth="1"/>
    <col min="8966" max="8966" width="18.33203125" style="68" customWidth="1"/>
    <col min="8967" max="8967" width="11.33203125" style="68" customWidth="1"/>
    <col min="8968" max="8968" width="18.33203125" style="68" customWidth="1"/>
    <col min="8969" max="8969" width="11.33203125" style="68" customWidth="1"/>
    <col min="8970" max="9216" width="21.83203125" style="68"/>
    <col min="9217" max="9217" width="19.1640625" style="68" customWidth="1"/>
    <col min="9218" max="9218" width="80.1640625" style="68" customWidth="1"/>
    <col min="9219" max="9219" width="20.6640625" style="68" customWidth="1"/>
    <col min="9220" max="9220" width="20.5" style="68" customWidth="1"/>
    <col min="9221" max="9221" width="17.33203125" style="68" bestFit="1" customWidth="1"/>
    <col min="9222" max="9222" width="18.33203125" style="68" customWidth="1"/>
    <col min="9223" max="9223" width="11.33203125" style="68" customWidth="1"/>
    <col min="9224" max="9224" width="18.33203125" style="68" customWidth="1"/>
    <col min="9225" max="9225" width="11.33203125" style="68" customWidth="1"/>
    <col min="9226" max="9472" width="21.83203125" style="68"/>
    <col min="9473" max="9473" width="19.1640625" style="68" customWidth="1"/>
    <col min="9474" max="9474" width="80.1640625" style="68" customWidth="1"/>
    <col min="9475" max="9475" width="20.6640625" style="68" customWidth="1"/>
    <col min="9476" max="9476" width="20.5" style="68" customWidth="1"/>
    <col min="9477" max="9477" width="17.33203125" style="68" bestFit="1" customWidth="1"/>
    <col min="9478" max="9478" width="18.33203125" style="68" customWidth="1"/>
    <col min="9479" max="9479" width="11.33203125" style="68" customWidth="1"/>
    <col min="9480" max="9480" width="18.33203125" style="68" customWidth="1"/>
    <col min="9481" max="9481" width="11.33203125" style="68" customWidth="1"/>
    <col min="9482" max="9728" width="21.83203125" style="68"/>
    <col min="9729" max="9729" width="19.1640625" style="68" customWidth="1"/>
    <col min="9730" max="9730" width="80.1640625" style="68" customWidth="1"/>
    <col min="9731" max="9731" width="20.6640625" style="68" customWidth="1"/>
    <col min="9732" max="9732" width="20.5" style="68" customWidth="1"/>
    <col min="9733" max="9733" width="17.33203125" style="68" bestFit="1" customWidth="1"/>
    <col min="9734" max="9734" width="18.33203125" style="68" customWidth="1"/>
    <col min="9735" max="9735" width="11.33203125" style="68" customWidth="1"/>
    <col min="9736" max="9736" width="18.33203125" style="68" customWidth="1"/>
    <col min="9737" max="9737" width="11.33203125" style="68" customWidth="1"/>
    <col min="9738" max="9984" width="21.83203125" style="68"/>
    <col min="9985" max="9985" width="19.1640625" style="68" customWidth="1"/>
    <col min="9986" max="9986" width="80.1640625" style="68" customWidth="1"/>
    <col min="9987" max="9987" width="20.6640625" style="68" customWidth="1"/>
    <col min="9988" max="9988" width="20.5" style="68" customWidth="1"/>
    <col min="9989" max="9989" width="17.33203125" style="68" bestFit="1" customWidth="1"/>
    <col min="9990" max="9990" width="18.33203125" style="68" customWidth="1"/>
    <col min="9991" max="9991" width="11.33203125" style="68" customWidth="1"/>
    <col min="9992" max="9992" width="18.33203125" style="68" customWidth="1"/>
    <col min="9993" max="9993" width="11.33203125" style="68" customWidth="1"/>
    <col min="9994" max="10240" width="21.83203125" style="68"/>
    <col min="10241" max="10241" width="19.1640625" style="68" customWidth="1"/>
    <col min="10242" max="10242" width="80.1640625" style="68" customWidth="1"/>
    <col min="10243" max="10243" width="20.6640625" style="68" customWidth="1"/>
    <col min="10244" max="10244" width="20.5" style="68" customWidth="1"/>
    <col min="10245" max="10245" width="17.33203125" style="68" bestFit="1" customWidth="1"/>
    <col min="10246" max="10246" width="18.33203125" style="68" customWidth="1"/>
    <col min="10247" max="10247" width="11.33203125" style="68" customWidth="1"/>
    <col min="10248" max="10248" width="18.33203125" style="68" customWidth="1"/>
    <col min="10249" max="10249" width="11.33203125" style="68" customWidth="1"/>
    <col min="10250" max="10496" width="21.83203125" style="68"/>
    <col min="10497" max="10497" width="19.1640625" style="68" customWidth="1"/>
    <col min="10498" max="10498" width="80.1640625" style="68" customWidth="1"/>
    <col min="10499" max="10499" width="20.6640625" style="68" customWidth="1"/>
    <col min="10500" max="10500" width="20.5" style="68" customWidth="1"/>
    <col min="10501" max="10501" width="17.33203125" style="68" bestFit="1" customWidth="1"/>
    <col min="10502" max="10502" width="18.33203125" style="68" customWidth="1"/>
    <col min="10503" max="10503" width="11.33203125" style="68" customWidth="1"/>
    <col min="10504" max="10504" width="18.33203125" style="68" customWidth="1"/>
    <col min="10505" max="10505" width="11.33203125" style="68" customWidth="1"/>
    <col min="10506" max="10752" width="21.83203125" style="68"/>
    <col min="10753" max="10753" width="19.1640625" style="68" customWidth="1"/>
    <col min="10754" max="10754" width="80.1640625" style="68" customWidth="1"/>
    <col min="10755" max="10755" width="20.6640625" style="68" customWidth="1"/>
    <col min="10756" max="10756" width="20.5" style="68" customWidth="1"/>
    <col min="10757" max="10757" width="17.33203125" style="68" bestFit="1" customWidth="1"/>
    <col min="10758" max="10758" width="18.33203125" style="68" customWidth="1"/>
    <col min="10759" max="10759" width="11.33203125" style="68" customWidth="1"/>
    <col min="10760" max="10760" width="18.33203125" style="68" customWidth="1"/>
    <col min="10761" max="10761" width="11.33203125" style="68" customWidth="1"/>
    <col min="10762" max="11008" width="21.83203125" style="68"/>
    <col min="11009" max="11009" width="19.1640625" style="68" customWidth="1"/>
    <col min="11010" max="11010" width="80.1640625" style="68" customWidth="1"/>
    <col min="11011" max="11011" width="20.6640625" style="68" customWidth="1"/>
    <col min="11012" max="11012" width="20.5" style="68" customWidth="1"/>
    <col min="11013" max="11013" width="17.33203125" style="68" bestFit="1" customWidth="1"/>
    <col min="11014" max="11014" width="18.33203125" style="68" customWidth="1"/>
    <col min="11015" max="11015" width="11.33203125" style="68" customWidth="1"/>
    <col min="11016" max="11016" width="18.33203125" style="68" customWidth="1"/>
    <col min="11017" max="11017" width="11.33203125" style="68" customWidth="1"/>
    <col min="11018" max="11264" width="21.83203125" style="68"/>
    <col min="11265" max="11265" width="19.1640625" style="68" customWidth="1"/>
    <col min="11266" max="11266" width="80.1640625" style="68" customWidth="1"/>
    <col min="11267" max="11267" width="20.6640625" style="68" customWidth="1"/>
    <col min="11268" max="11268" width="20.5" style="68" customWidth="1"/>
    <col min="11269" max="11269" width="17.33203125" style="68" bestFit="1" customWidth="1"/>
    <col min="11270" max="11270" width="18.33203125" style="68" customWidth="1"/>
    <col min="11271" max="11271" width="11.33203125" style="68" customWidth="1"/>
    <col min="11272" max="11272" width="18.33203125" style="68" customWidth="1"/>
    <col min="11273" max="11273" width="11.33203125" style="68" customWidth="1"/>
    <col min="11274" max="11520" width="21.83203125" style="68"/>
    <col min="11521" max="11521" width="19.1640625" style="68" customWidth="1"/>
    <col min="11522" max="11522" width="80.1640625" style="68" customWidth="1"/>
    <col min="11523" max="11523" width="20.6640625" style="68" customWidth="1"/>
    <col min="11524" max="11524" width="20.5" style="68" customWidth="1"/>
    <col min="11525" max="11525" width="17.33203125" style="68" bestFit="1" customWidth="1"/>
    <col min="11526" max="11526" width="18.33203125" style="68" customWidth="1"/>
    <col min="11527" max="11527" width="11.33203125" style="68" customWidth="1"/>
    <col min="11528" max="11528" width="18.33203125" style="68" customWidth="1"/>
    <col min="11529" max="11529" width="11.33203125" style="68" customWidth="1"/>
    <col min="11530" max="11776" width="21.83203125" style="68"/>
    <col min="11777" max="11777" width="19.1640625" style="68" customWidth="1"/>
    <col min="11778" max="11778" width="80.1640625" style="68" customWidth="1"/>
    <col min="11779" max="11779" width="20.6640625" style="68" customWidth="1"/>
    <col min="11780" max="11780" width="20.5" style="68" customWidth="1"/>
    <col min="11781" max="11781" width="17.33203125" style="68" bestFit="1" customWidth="1"/>
    <col min="11782" max="11782" width="18.33203125" style="68" customWidth="1"/>
    <col min="11783" max="11783" width="11.33203125" style="68" customWidth="1"/>
    <col min="11784" max="11784" width="18.33203125" style="68" customWidth="1"/>
    <col min="11785" max="11785" width="11.33203125" style="68" customWidth="1"/>
    <col min="11786" max="12032" width="21.83203125" style="68"/>
    <col min="12033" max="12033" width="19.1640625" style="68" customWidth="1"/>
    <col min="12034" max="12034" width="80.1640625" style="68" customWidth="1"/>
    <col min="12035" max="12035" width="20.6640625" style="68" customWidth="1"/>
    <col min="12036" max="12036" width="20.5" style="68" customWidth="1"/>
    <col min="12037" max="12037" width="17.33203125" style="68" bestFit="1" customWidth="1"/>
    <col min="12038" max="12038" width="18.33203125" style="68" customWidth="1"/>
    <col min="12039" max="12039" width="11.33203125" style="68" customWidth="1"/>
    <col min="12040" max="12040" width="18.33203125" style="68" customWidth="1"/>
    <col min="12041" max="12041" width="11.33203125" style="68" customWidth="1"/>
    <col min="12042" max="12288" width="21.83203125" style="68"/>
    <col min="12289" max="12289" width="19.1640625" style="68" customWidth="1"/>
    <col min="12290" max="12290" width="80.1640625" style="68" customWidth="1"/>
    <col min="12291" max="12291" width="20.6640625" style="68" customWidth="1"/>
    <col min="12292" max="12292" width="20.5" style="68" customWidth="1"/>
    <col min="12293" max="12293" width="17.33203125" style="68" bestFit="1" customWidth="1"/>
    <col min="12294" max="12294" width="18.33203125" style="68" customWidth="1"/>
    <col min="12295" max="12295" width="11.33203125" style="68" customWidth="1"/>
    <col min="12296" max="12296" width="18.33203125" style="68" customWidth="1"/>
    <col min="12297" max="12297" width="11.33203125" style="68" customWidth="1"/>
    <col min="12298" max="12544" width="21.83203125" style="68"/>
    <col min="12545" max="12545" width="19.1640625" style="68" customWidth="1"/>
    <col min="12546" max="12546" width="80.1640625" style="68" customWidth="1"/>
    <col min="12547" max="12547" width="20.6640625" style="68" customWidth="1"/>
    <col min="12548" max="12548" width="20.5" style="68" customWidth="1"/>
    <col min="12549" max="12549" width="17.33203125" style="68" bestFit="1" customWidth="1"/>
    <col min="12550" max="12550" width="18.33203125" style="68" customWidth="1"/>
    <col min="12551" max="12551" width="11.33203125" style="68" customWidth="1"/>
    <col min="12552" max="12552" width="18.33203125" style="68" customWidth="1"/>
    <col min="12553" max="12553" width="11.33203125" style="68" customWidth="1"/>
    <col min="12554" max="12800" width="21.83203125" style="68"/>
    <col min="12801" max="12801" width="19.1640625" style="68" customWidth="1"/>
    <col min="12802" max="12802" width="80.1640625" style="68" customWidth="1"/>
    <col min="12803" max="12803" width="20.6640625" style="68" customWidth="1"/>
    <col min="12804" max="12804" width="20.5" style="68" customWidth="1"/>
    <col min="12805" max="12805" width="17.33203125" style="68" bestFit="1" customWidth="1"/>
    <col min="12806" max="12806" width="18.33203125" style="68" customWidth="1"/>
    <col min="12807" max="12807" width="11.33203125" style="68" customWidth="1"/>
    <col min="12808" max="12808" width="18.33203125" style="68" customWidth="1"/>
    <col min="12809" max="12809" width="11.33203125" style="68" customWidth="1"/>
    <col min="12810" max="13056" width="21.83203125" style="68"/>
    <col min="13057" max="13057" width="19.1640625" style="68" customWidth="1"/>
    <col min="13058" max="13058" width="80.1640625" style="68" customWidth="1"/>
    <col min="13059" max="13059" width="20.6640625" style="68" customWidth="1"/>
    <col min="13060" max="13060" width="20.5" style="68" customWidth="1"/>
    <col min="13061" max="13061" width="17.33203125" style="68" bestFit="1" customWidth="1"/>
    <col min="13062" max="13062" width="18.33203125" style="68" customWidth="1"/>
    <col min="13063" max="13063" width="11.33203125" style="68" customWidth="1"/>
    <col min="13064" max="13064" width="18.33203125" style="68" customWidth="1"/>
    <col min="13065" max="13065" width="11.33203125" style="68" customWidth="1"/>
    <col min="13066" max="13312" width="21.83203125" style="68"/>
    <col min="13313" max="13313" width="19.1640625" style="68" customWidth="1"/>
    <col min="13314" max="13314" width="80.1640625" style="68" customWidth="1"/>
    <col min="13315" max="13315" width="20.6640625" style="68" customWidth="1"/>
    <col min="13316" max="13316" width="20.5" style="68" customWidth="1"/>
    <col min="13317" max="13317" width="17.33203125" style="68" bestFit="1" customWidth="1"/>
    <col min="13318" max="13318" width="18.33203125" style="68" customWidth="1"/>
    <col min="13319" max="13319" width="11.33203125" style="68" customWidth="1"/>
    <col min="13320" max="13320" width="18.33203125" style="68" customWidth="1"/>
    <col min="13321" max="13321" width="11.33203125" style="68" customWidth="1"/>
    <col min="13322" max="13568" width="21.83203125" style="68"/>
    <col min="13569" max="13569" width="19.1640625" style="68" customWidth="1"/>
    <col min="13570" max="13570" width="80.1640625" style="68" customWidth="1"/>
    <col min="13571" max="13571" width="20.6640625" style="68" customWidth="1"/>
    <col min="13572" max="13572" width="20.5" style="68" customWidth="1"/>
    <col min="13573" max="13573" width="17.33203125" style="68" bestFit="1" customWidth="1"/>
    <col min="13574" max="13574" width="18.33203125" style="68" customWidth="1"/>
    <col min="13575" max="13575" width="11.33203125" style="68" customWidth="1"/>
    <col min="13576" max="13576" width="18.33203125" style="68" customWidth="1"/>
    <col min="13577" max="13577" width="11.33203125" style="68" customWidth="1"/>
    <col min="13578" max="13824" width="21.83203125" style="68"/>
    <col min="13825" max="13825" width="19.1640625" style="68" customWidth="1"/>
    <col min="13826" max="13826" width="80.1640625" style="68" customWidth="1"/>
    <col min="13827" max="13827" width="20.6640625" style="68" customWidth="1"/>
    <col min="13828" max="13828" width="20.5" style="68" customWidth="1"/>
    <col min="13829" max="13829" width="17.33203125" style="68" bestFit="1" customWidth="1"/>
    <col min="13830" max="13830" width="18.33203125" style="68" customWidth="1"/>
    <col min="13831" max="13831" width="11.33203125" style="68" customWidth="1"/>
    <col min="13832" max="13832" width="18.33203125" style="68" customWidth="1"/>
    <col min="13833" max="13833" width="11.33203125" style="68" customWidth="1"/>
    <col min="13834" max="14080" width="21.83203125" style="68"/>
    <col min="14081" max="14081" width="19.1640625" style="68" customWidth="1"/>
    <col min="14082" max="14082" width="80.1640625" style="68" customWidth="1"/>
    <col min="14083" max="14083" width="20.6640625" style="68" customWidth="1"/>
    <col min="14084" max="14084" width="20.5" style="68" customWidth="1"/>
    <col min="14085" max="14085" width="17.33203125" style="68" bestFit="1" customWidth="1"/>
    <col min="14086" max="14086" width="18.33203125" style="68" customWidth="1"/>
    <col min="14087" max="14087" width="11.33203125" style="68" customWidth="1"/>
    <col min="14088" max="14088" width="18.33203125" style="68" customWidth="1"/>
    <col min="14089" max="14089" width="11.33203125" style="68" customWidth="1"/>
    <col min="14090" max="14336" width="21.83203125" style="68"/>
    <col min="14337" max="14337" width="19.1640625" style="68" customWidth="1"/>
    <col min="14338" max="14338" width="80.1640625" style="68" customWidth="1"/>
    <col min="14339" max="14339" width="20.6640625" style="68" customWidth="1"/>
    <col min="14340" max="14340" width="20.5" style="68" customWidth="1"/>
    <col min="14341" max="14341" width="17.33203125" style="68" bestFit="1" customWidth="1"/>
    <col min="14342" max="14342" width="18.33203125" style="68" customWidth="1"/>
    <col min="14343" max="14343" width="11.33203125" style="68" customWidth="1"/>
    <col min="14344" max="14344" width="18.33203125" style="68" customWidth="1"/>
    <col min="14345" max="14345" width="11.33203125" style="68" customWidth="1"/>
    <col min="14346" max="14592" width="21.83203125" style="68"/>
    <col min="14593" max="14593" width="19.1640625" style="68" customWidth="1"/>
    <col min="14594" max="14594" width="80.1640625" style="68" customWidth="1"/>
    <col min="14595" max="14595" width="20.6640625" style="68" customWidth="1"/>
    <col min="14596" max="14596" width="20.5" style="68" customWidth="1"/>
    <col min="14597" max="14597" width="17.33203125" style="68" bestFit="1" customWidth="1"/>
    <col min="14598" max="14598" width="18.33203125" style="68" customWidth="1"/>
    <col min="14599" max="14599" width="11.33203125" style="68" customWidth="1"/>
    <col min="14600" max="14600" width="18.33203125" style="68" customWidth="1"/>
    <col min="14601" max="14601" width="11.33203125" style="68" customWidth="1"/>
    <col min="14602" max="14848" width="21.83203125" style="68"/>
    <col min="14849" max="14849" width="19.1640625" style="68" customWidth="1"/>
    <col min="14850" max="14850" width="80.1640625" style="68" customWidth="1"/>
    <col min="14851" max="14851" width="20.6640625" style="68" customWidth="1"/>
    <col min="14852" max="14852" width="20.5" style="68" customWidth="1"/>
    <col min="14853" max="14853" width="17.33203125" style="68" bestFit="1" customWidth="1"/>
    <col min="14854" max="14854" width="18.33203125" style="68" customWidth="1"/>
    <col min="14855" max="14855" width="11.33203125" style="68" customWidth="1"/>
    <col min="14856" max="14856" width="18.33203125" style="68" customWidth="1"/>
    <col min="14857" max="14857" width="11.33203125" style="68" customWidth="1"/>
    <col min="14858" max="15104" width="21.83203125" style="68"/>
    <col min="15105" max="15105" width="19.1640625" style="68" customWidth="1"/>
    <col min="15106" max="15106" width="80.1640625" style="68" customWidth="1"/>
    <col min="15107" max="15107" width="20.6640625" style="68" customWidth="1"/>
    <col min="15108" max="15108" width="20.5" style="68" customWidth="1"/>
    <col min="15109" max="15109" width="17.33203125" style="68" bestFit="1" customWidth="1"/>
    <col min="15110" max="15110" width="18.33203125" style="68" customWidth="1"/>
    <col min="15111" max="15111" width="11.33203125" style="68" customWidth="1"/>
    <col min="15112" max="15112" width="18.33203125" style="68" customWidth="1"/>
    <col min="15113" max="15113" width="11.33203125" style="68" customWidth="1"/>
    <col min="15114" max="15360" width="21.83203125" style="68"/>
    <col min="15361" max="15361" width="19.1640625" style="68" customWidth="1"/>
    <col min="15362" max="15362" width="80.1640625" style="68" customWidth="1"/>
    <col min="15363" max="15363" width="20.6640625" style="68" customWidth="1"/>
    <col min="15364" max="15364" width="20.5" style="68" customWidth="1"/>
    <col min="15365" max="15365" width="17.33203125" style="68" bestFit="1" customWidth="1"/>
    <col min="15366" max="15366" width="18.33203125" style="68" customWidth="1"/>
    <col min="15367" max="15367" width="11.33203125" style="68" customWidth="1"/>
    <col min="15368" max="15368" width="18.33203125" style="68" customWidth="1"/>
    <col min="15369" max="15369" width="11.33203125" style="68" customWidth="1"/>
    <col min="15370" max="15616" width="21.83203125" style="68"/>
    <col min="15617" max="15617" width="19.1640625" style="68" customWidth="1"/>
    <col min="15618" max="15618" width="80.1640625" style="68" customWidth="1"/>
    <col min="15619" max="15619" width="20.6640625" style="68" customWidth="1"/>
    <col min="15620" max="15620" width="20.5" style="68" customWidth="1"/>
    <col min="15621" max="15621" width="17.33203125" style="68" bestFit="1" customWidth="1"/>
    <col min="15622" max="15622" width="18.33203125" style="68" customWidth="1"/>
    <col min="15623" max="15623" width="11.33203125" style="68" customWidth="1"/>
    <col min="15624" max="15624" width="18.33203125" style="68" customWidth="1"/>
    <col min="15625" max="15625" width="11.33203125" style="68" customWidth="1"/>
    <col min="15626" max="15872" width="21.83203125" style="68"/>
    <col min="15873" max="15873" width="19.1640625" style="68" customWidth="1"/>
    <col min="15874" max="15874" width="80.1640625" style="68" customWidth="1"/>
    <col min="15875" max="15875" width="20.6640625" style="68" customWidth="1"/>
    <col min="15876" max="15876" width="20.5" style="68" customWidth="1"/>
    <col min="15877" max="15877" width="17.33203125" style="68" bestFit="1" customWidth="1"/>
    <col min="15878" max="15878" width="18.33203125" style="68" customWidth="1"/>
    <col min="15879" max="15879" width="11.33203125" style="68" customWidth="1"/>
    <col min="15880" max="15880" width="18.33203125" style="68" customWidth="1"/>
    <col min="15881" max="15881" width="11.33203125" style="68" customWidth="1"/>
    <col min="15882" max="16128" width="21.83203125" style="68"/>
    <col min="16129" max="16129" width="19.1640625" style="68" customWidth="1"/>
    <col min="16130" max="16130" width="80.1640625" style="68" customWidth="1"/>
    <col min="16131" max="16131" width="20.6640625" style="68" customWidth="1"/>
    <col min="16132" max="16132" width="20.5" style="68" customWidth="1"/>
    <col min="16133" max="16133" width="17.33203125" style="68" bestFit="1" customWidth="1"/>
    <col min="16134" max="16134" width="18.33203125" style="68" customWidth="1"/>
    <col min="16135" max="16135" width="11.33203125" style="68" customWidth="1"/>
    <col min="16136" max="16136" width="18.33203125" style="68" customWidth="1"/>
    <col min="16137" max="16137" width="11.33203125" style="68" customWidth="1"/>
    <col min="16138" max="16384" width="21.83203125" style="68"/>
  </cols>
  <sheetData>
    <row r="1" spans="1:19" ht="15.75">
      <c r="A1" s="199" t="s">
        <v>92</v>
      </c>
      <c r="B1" s="199"/>
      <c r="C1" s="199"/>
      <c r="D1" s="199"/>
      <c r="E1" s="199"/>
    </row>
    <row r="2" spans="1:19" ht="15">
      <c r="A2" s="143"/>
      <c r="B2" s="144"/>
      <c r="C2" s="145"/>
      <c r="D2" s="146"/>
      <c r="E2" s="117"/>
    </row>
    <row r="3" spans="1:19" ht="28.5">
      <c r="A3" s="200" t="s">
        <v>84</v>
      </c>
      <c r="B3" s="197"/>
      <c r="C3" s="148" t="str">
        <f>LEFT(C6,LEN(C6))</f>
        <v>Plan za 2026.</v>
      </c>
      <c r="D3" s="148" t="str">
        <f>LEFT(D6,LEN(D6))</f>
        <v>Projekcija za 2027.</v>
      </c>
      <c r="E3" s="148" t="str">
        <f>LEFT(E6,LEN(E6))</f>
        <v>Projekcija za 2028.</v>
      </c>
    </row>
    <row r="4" spans="1:19" ht="15">
      <c r="A4" s="201">
        <v>1</v>
      </c>
      <c r="B4" s="198"/>
      <c r="C4" s="149">
        <v>2</v>
      </c>
      <c r="D4" s="149">
        <v>3</v>
      </c>
      <c r="E4" s="149">
        <v>4</v>
      </c>
    </row>
    <row r="5" spans="1:19" ht="14.25">
      <c r="A5" s="150"/>
      <c r="B5" s="151" t="s">
        <v>6</v>
      </c>
      <c r="C5" s="152">
        <f>IF(ISBLANK(C8),"",C8)</f>
        <v>29502769</v>
      </c>
      <c r="D5" s="152">
        <f>IF(ISBLANK(D8),"",D8)</f>
        <v>46538871</v>
      </c>
      <c r="E5" s="152">
        <f>IF(ISBLANK(E8),"",E8)</f>
        <v>36266752</v>
      </c>
    </row>
    <row r="6" spans="1:19" ht="55.15" hidden="1" customHeight="1">
      <c r="A6" s="153" t="s">
        <v>14</v>
      </c>
      <c r="B6" s="153" t="s">
        <v>14</v>
      </c>
      <c r="C6" s="154" t="s">
        <v>58</v>
      </c>
      <c r="D6" s="154" t="s">
        <v>59</v>
      </c>
      <c r="E6" s="155" t="s">
        <v>60</v>
      </c>
      <c r="F6" s="156"/>
      <c r="G6" s="157"/>
      <c r="H6" s="156"/>
      <c r="I6" s="157"/>
      <c r="J6" s="157"/>
      <c r="K6" s="157"/>
      <c r="L6" s="157"/>
      <c r="M6" s="157"/>
      <c r="N6" s="157"/>
      <c r="O6" s="157"/>
      <c r="P6" s="157"/>
      <c r="Q6" s="157"/>
    </row>
    <row r="7" spans="1:19" ht="14.25" hidden="1">
      <c r="A7" s="123" t="s">
        <v>93</v>
      </c>
      <c r="B7" s="123" t="s">
        <v>14</v>
      </c>
      <c r="C7" s="158" t="s">
        <v>17</v>
      </c>
      <c r="D7" s="158" t="s">
        <v>17</v>
      </c>
      <c r="E7" s="159" t="s">
        <v>17</v>
      </c>
      <c r="F7" s="122"/>
      <c r="G7" s="121"/>
      <c r="H7" s="122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19" ht="15" hidden="1">
      <c r="A8" s="160" t="s">
        <v>94</v>
      </c>
      <c r="B8" s="161" t="s">
        <v>95</v>
      </c>
      <c r="C8" s="138">
        <v>29502769</v>
      </c>
      <c r="D8" s="138">
        <v>46538871</v>
      </c>
      <c r="E8" s="138">
        <v>36266752</v>
      </c>
      <c r="F8" s="139"/>
      <c r="G8" s="140"/>
      <c r="H8" s="139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</row>
    <row r="9" spans="1:19" s="82" customFormat="1" ht="14.25">
      <c r="A9" s="162" t="s">
        <v>96</v>
      </c>
      <c r="B9" s="163" t="s">
        <v>97</v>
      </c>
      <c r="C9" s="135">
        <v>29502769</v>
      </c>
      <c r="D9" s="135">
        <v>46538871</v>
      </c>
      <c r="E9" s="135">
        <v>36266752</v>
      </c>
      <c r="F9" s="122"/>
      <c r="G9" s="121"/>
      <c r="H9" s="122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spans="1:19" ht="15">
      <c r="A10" s="164" t="s">
        <v>98</v>
      </c>
      <c r="B10" s="165" t="s">
        <v>99</v>
      </c>
      <c r="C10" s="138">
        <v>29502769</v>
      </c>
      <c r="D10" s="138">
        <v>46538871</v>
      </c>
      <c r="E10" s="138">
        <v>36266752</v>
      </c>
      <c r="F10" s="139"/>
      <c r="G10" s="140"/>
      <c r="H10" s="139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</sheetData>
  <mergeCells count="3">
    <mergeCell ref="A1:E1"/>
    <mergeCell ref="A3:B3"/>
    <mergeCell ref="A4:B4"/>
  </mergeCells>
  <printOptions horizontalCentered="1"/>
  <pageMargins left="0.39370078740157483" right="0.39370078740157483" top="1.29" bottom="0.78740157480314965" header="0.19685039370078741" footer="0.47244094488188981"/>
  <pageSetup paperSize="9" scale="95" orientation="landscape" r:id="rId1"/>
  <headerFooter alignWithMargins="0">
    <oddHeader>&amp;L&amp;G</oddHeader>
    <oddFooter>&amp;C&amp;D. &amp;T&amp;R&amp;P/&amp;N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62BF-D281-4D95-A3A8-47FB9C628972}">
  <sheetPr codeName="Sheet7"/>
  <dimension ref="A1:N109"/>
  <sheetViews>
    <sheetView zoomScale="90" zoomScaleNormal="90" workbookViewId="0">
      <selection activeCell="H21" sqref="H21"/>
    </sheetView>
  </sheetViews>
  <sheetFormatPr defaultColWidth="21.83203125" defaultRowHeight="12.75"/>
  <cols>
    <col min="1" max="1" width="18.1640625" style="166" customWidth="1"/>
    <col min="2" max="2" width="73.6640625" style="68" customWidth="1"/>
    <col min="3" max="3" width="17.83203125" style="142" customWidth="1"/>
    <col min="4" max="4" width="20.1640625" style="68" customWidth="1"/>
    <col min="5" max="5" width="20" style="68" customWidth="1"/>
    <col min="6" max="251" width="21.83203125" style="68"/>
    <col min="252" max="252" width="25.6640625" style="68" customWidth="1"/>
    <col min="253" max="253" width="80.1640625" style="68" customWidth="1"/>
    <col min="254" max="258" width="0" style="68" hidden="1" customWidth="1"/>
    <col min="259" max="259" width="18.33203125" style="68" customWidth="1"/>
    <col min="260" max="507" width="21.83203125" style="68"/>
    <col min="508" max="508" width="25.6640625" style="68" customWidth="1"/>
    <col min="509" max="509" width="80.1640625" style="68" customWidth="1"/>
    <col min="510" max="514" width="0" style="68" hidden="1" customWidth="1"/>
    <col min="515" max="515" width="18.33203125" style="68" customWidth="1"/>
    <col min="516" max="763" width="21.83203125" style="68"/>
    <col min="764" max="764" width="25.6640625" style="68" customWidth="1"/>
    <col min="765" max="765" width="80.1640625" style="68" customWidth="1"/>
    <col min="766" max="770" width="0" style="68" hidden="1" customWidth="1"/>
    <col min="771" max="771" width="18.33203125" style="68" customWidth="1"/>
    <col min="772" max="1019" width="21.83203125" style="68"/>
    <col min="1020" max="1020" width="25.6640625" style="68" customWidth="1"/>
    <col min="1021" max="1021" width="80.1640625" style="68" customWidth="1"/>
    <col min="1022" max="1026" width="0" style="68" hidden="1" customWidth="1"/>
    <col min="1027" max="1027" width="18.33203125" style="68" customWidth="1"/>
    <col min="1028" max="1275" width="21.83203125" style="68"/>
    <col min="1276" max="1276" width="25.6640625" style="68" customWidth="1"/>
    <col min="1277" max="1277" width="80.1640625" style="68" customWidth="1"/>
    <col min="1278" max="1282" width="0" style="68" hidden="1" customWidth="1"/>
    <col min="1283" max="1283" width="18.33203125" style="68" customWidth="1"/>
    <col min="1284" max="1531" width="21.83203125" style="68"/>
    <col min="1532" max="1532" width="25.6640625" style="68" customWidth="1"/>
    <col min="1533" max="1533" width="80.1640625" style="68" customWidth="1"/>
    <col min="1534" max="1538" width="0" style="68" hidden="1" customWidth="1"/>
    <col min="1539" max="1539" width="18.33203125" style="68" customWidth="1"/>
    <col min="1540" max="1787" width="21.83203125" style="68"/>
    <col min="1788" max="1788" width="25.6640625" style="68" customWidth="1"/>
    <col min="1789" max="1789" width="80.1640625" style="68" customWidth="1"/>
    <col min="1790" max="1794" width="0" style="68" hidden="1" customWidth="1"/>
    <col min="1795" max="1795" width="18.33203125" style="68" customWidth="1"/>
    <col min="1796" max="2043" width="21.83203125" style="68"/>
    <col min="2044" max="2044" width="25.6640625" style="68" customWidth="1"/>
    <col min="2045" max="2045" width="80.1640625" style="68" customWidth="1"/>
    <col min="2046" max="2050" width="0" style="68" hidden="1" customWidth="1"/>
    <col min="2051" max="2051" width="18.33203125" style="68" customWidth="1"/>
    <col min="2052" max="2299" width="21.83203125" style="68"/>
    <col min="2300" max="2300" width="25.6640625" style="68" customWidth="1"/>
    <col min="2301" max="2301" width="80.1640625" style="68" customWidth="1"/>
    <col min="2302" max="2306" width="0" style="68" hidden="1" customWidth="1"/>
    <col min="2307" max="2307" width="18.33203125" style="68" customWidth="1"/>
    <col min="2308" max="2555" width="21.83203125" style="68"/>
    <col min="2556" max="2556" width="25.6640625" style="68" customWidth="1"/>
    <col min="2557" max="2557" width="80.1640625" style="68" customWidth="1"/>
    <col min="2558" max="2562" width="0" style="68" hidden="1" customWidth="1"/>
    <col min="2563" max="2563" width="18.33203125" style="68" customWidth="1"/>
    <col min="2564" max="2811" width="21.83203125" style="68"/>
    <col min="2812" max="2812" width="25.6640625" style="68" customWidth="1"/>
    <col min="2813" max="2813" width="80.1640625" style="68" customWidth="1"/>
    <col min="2814" max="2818" width="0" style="68" hidden="1" customWidth="1"/>
    <col min="2819" max="2819" width="18.33203125" style="68" customWidth="1"/>
    <col min="2820" max="3067" width="21.83203125" style="68"/>
    <col min="3068" max="3068" width="25.6640625" style="68" customWidth="1"/>
    <col min="3069" max="3069" width="80.1640625" style="68" customWidth="1"/>
    <col min="3070" max="3074" width="0" style="68" hidden="1" customWidth="1"/>
    <col min="3075" max="3075" width="18.33203125" style="68" customWidth="1"/>
    <col min="3076" max="3323" width="21.83203125" style="68"/>
    <col min="3324" max="3324" width="25.6640625" style="68" customWidth="1"/>
    <col min="3325" max="3325" width="80.1640625" style="68" customWidth="1"/>
    <col min="3326" max="3330" width="0" style="68" hidden="1" customWidth="1"/>
    <col min="3331" max="3331" width="18.33203125" style="68" customWidth="1"/>
    <col min="3332" max="3579" width="21.83203125" style="68"/>
    <col min="3580" max="3580" width="25.6640625" style="68" customWidth="1"/>
    <col min="3581" max="3581" width="80.1640625" style="68" customWidth="1"/>
    <col min="3582" max="3586" width="0" style="68" hidden="1" customWidth="1"/>
    <col min="3587" max="3587" width="18.33203125" style="68" customWidth="1"/>
    <col min="3588" max="3835" width="21.83203125" style="68"/>
    <col min="3836" max="3836" width="25.6640625" style="68" customWidth="1"/>
    <col min="3837" max="3837" width="80.1640625" style="68" customWidth="1"/>
    <col min="3838" max="3842" width="0" style="68" hidden="1" customWidth="1"/>
    <col min="3843" max="3843" width="18.33203125" style="68" customWidth="1"/>
    <col min="3844" max="4091" width="21.83203125" style="68"/>
    <col min="4092" max="4092" width="25.6640625" style="68" customWidth="1"/>
    <col min="4093" max="4093" width="80.1640625" style="68" customWidth="1"/>
    <col min="4094" max="4098" width="0" style="68" hidden="1" customWidth="1"/>
    <col min="4099" max="4099" width="18.33203125" style="68" customWidth="1"/>
    <col min="4100" max="4347" width="21.83203125" style="68"/>
    <col min="4348" max="4348" width="25.6640625" style="68" customWidth="1"/>
    <col min="4349" max="4349" width="80.1640625" style="68" customWidth="1"/>
    <col min="4350" max="4354" width="0" style="68" hidden="1" customWidth="1"/>
    <col min="4355" max="4355" width="18.33203125" style="68" customWidth="1"/>
    <col min="4356" max="4603" width="21.83203125" style="68"/>
    <col min="4604" max="4604" width="25.6640625" style="68" customWidth="1"/>
    <col min="4605" max="4605" width="80.1640625" style="68" customWidth="1"/>
    <col min="4606" max="4610" width="0" style="68" hidden="1" customWidth="1"/>
    <col min="4611" max="4611" width="18.33203125" style="68" customWidth="1"/>
    <col min="4612" max="4859" width="21.83203125" style="68"/>
    <col min="4860" max="4860" width="25.6640625" style="68" customWidth="1"/>
    <col min="4861" max="4861" width="80.1640625" style="68" customWidth="1"/>
    <col min="4862" max="4866" width="0" style="68" hidden="1" customWidth="1"/>
    <col min="4867" max="4867" width="18.33203125" style="68" customWidth="1"/>
    <col min="4868" max="5115" width="21.83203125" style="68"/>
    <col min="5116" max="5116" width="25.6640625" style="68" customWidth="1"/>
    <col min="5117" max="5117" width="80.1640625" style="68" customWidth="1"/>
    <col min="5118" max="5122" width="0" style="68" hidden="1" customWidth="1"/>
    <col min="5123" max="5123" width="18.33203125" style="68" customWidth="1"/>
    <col min="5124" max="5371" width="21.83203125" style="68"/>
    <col min="5372" max="5372" width="25.6640625" style="68" customWidth="1"/>
    <col min="5373" max="5373" width="80.1640625" style="68" customWidth="1"/>
    <col min="5374" max="5378" width="0" style="68" hidden="1" customWidth="1"/>
    <col min="5379" max="5379" width="18.33203125" style="68" customWidth="1"/>
    <col min="5380" max="5627" width="21.83203125" style="68"/>
    <col min="5628" max="5628" width="25.6640625" style="68" customWidth="1"/>
    <col min="5629" max="5629" width="80.1640625" style="68" customWidth="1"/>
    <col min="5630" max="5634" width="0" style="68" hidden="1" customWidth="1"/>
    <col min="5635" max="5635" width="18.33203125" style="68" customWidth="1"/>
    <col min="5636" max="5883" width="21.83203125" style="68"/>
    <col min="5884" max="5884" width="25.6640625" style="68" customWidth="1"/>
    <col min="5885" max="5885" width="80.1640625" style="68" customWidth="1"/>
    <col min="5886" max="5890" width="0" style="68" hidden="1" customWidth="1"/>
    <col min="5891" max="5891" width="18.33203125" style="68" customWidth="1"/>
    <col min="5892" max="6139" width="21.83203125" style="68"/>
    <col min="6140" max="6140" width="25.6640625" style="68" customWidth="1"/>
    <col min="6141" max="6141" width="80.1640625" style="68" customWidth="1"/>
    <col min="6142" max="6146" width="0" style="68" hidden="1" customWidth="1"/>
    <col min="6147" max="6147" width="18.33203125" style="68" customWidth="1"/>
    <col min="6148" max="6395" width="21.83203125" style="68"/>
    <col min="6396" max="6396" width="25.6640625" style="68" customWidth="1"/>
    <col min="6397" max="6397" width="80.1640625" style="68" customWidth="1"/>
    <col min="6398" max="6402" width="0" style="68" hidden="1" customWidth="1"/>
    <col min="6403" max="6403" width="18.33203125" style="68" customWidth="1"/>
    <col min="6404" max="6651" width="21.83203125" style="68"/>
    <col min="6652" max="6652" width="25.6640625" style="68" customWidth="1"/>
    <col min="6653" max="6653" width="80.1640625" style="68" customWidth="1"/>
    <col min="6654" max="6658" width="0" style="68" hidden="1" customWidth="1"/>
    <col min="6659" max="6659" width="18.33203125" style="68" customWidth="1"/>
    <col min="6660" max="6907" width="21.83203125" style="68"/>
    <col min="6908" max="6908" width="25.6640625" style="68" customWidth="1"/>
    <col min="6909" max="6909" width="80.1640625" style="68" customWidth="1"/>
    <col min="6910" max="6914" width="0" style="68" hidden="1" customWidth="1"/>
    <col min="6915" max="6915" width="18.33203125" style="68" customWidth="1"/>
    <col min="6916" max="7163" width="21.83203125" style="68"/>
    <col min="7164" max="7164" width="25.6640625" style="68" customWidth="1"/>
    <col min="7165" max="7165" width="80.1640625" style="68" customWidth="1"/>
    <col min="7166" max="7170" width="0" style="68" hidden="1" customWidth="1"/>
    <col min="7171" max="7171" width="18.33203125" style="68" customWidth="1"/>
    <col min="7172" max="7419" width="21.83203125" style="68"/>
    <col min="7420" max="7420" width="25.6640625" style="68" customWidth="1"/>
    <col min="7421" max="7421" width="80.1640625" style="68" customWidth="1"/>
    <col min="7422" max="7426" width="0" style="68" hidden="1" customWidth="1"/>
    <col min="7427" max="7427" width="18.33203125" style="68" customWidth="1"/>
    <col min="7428" max="7675" width="21.83203125" style="68"/>
    <col min="7676" max="7676" width="25.6640625" style="68" customWidth="1"/>
    <col min="7677" max="7677" width="80.1640625" style="68" customWidth="1"/>
    <col min="7678" max="7682" width="0" style="68" hidden="1" customWidth="1"/>
    <col min="7683" max="7683" width="18.33203125" style="68" customWidth="1"/>
    <col min="7684" max="7931" width="21.83203125" style="68"/>
    <col min="7932" max="7932" width="25.6640625" style="68" customWidth="1"/>
    <col min="7933" max="7933" width="80.1640625" style="68" customWidth="1"/>
    <col min="7934" max="7938" width="0" style="68" hidden="1" customWidth="1"/>
    <col min="7939" max="7939" width="18.33203125" style="68" customWidth="1"/>
    <col min="7940" max="8187" width="21.83203125" style="68"/>
    <col min="8188" max="8188" width="25.6640625" style="68" customWidth="1"/>
    <col min="8189" max="8189" width="80.1640625" style="68" customWidth="1"/>
    <col min="8190" max="8194" width="0" style="68" hidden="1" customWidth="1"/>
    <col min="8195" max="8195" width="18.33203125" style="68" customWidth="1"/>
    <col min="8196" max="8443" width="21.83203125" style="68"/>
    <col min="8444" max="8444" width="25.6640625" style="68" customWidth="1"/>
    <col min="8445" max="8445" width="80.1640625" style="68" customWidth="1"/>
    <col min="8446" max="8450" width="0" style="68" hidden="1" customWidth="1"/>
    <col min="8451" max="8451" width="18.33203125" style="68" customWidth="1"/>
    <col min="8452" max="8699" width="21.83203125" style="68"/>
    <col min="8700" max="8700" width="25.6640625" style="68" customWidth="1"/>
    <col min="8701" max="8701" width="80.1640625" style="68" customWidth="1"/>
    <col min="8702" max="8706" width="0" style="68" hidden="1" customWidth="1"/>
    <col min="8707" max="8707" width="18.33203125" style="68" customWidth="1"/>
    <col min="8708" max="8955" width="21.83203125" style="68"/>
    <col min="8956" max="8956" width="25.6640625" style="68" customWidth="1"/>
    <col min="8957" max="8957" width="80.1640625" style="68" customWidth="1"/>
    <col min="8958" max="8962" width="0" style="68" hidden="1" customWidth="1"/>
    <col min="8963" max="8963" width="18.33203125" style="68" customWidth="1"/>
    <col min="8964" max="9211" width="21.83203125" style="68"/>
    <col min="9212" max="9212" width="25.6640625" style="68" customWidth="1"/>
    <col min="9213" max="9213" width="80.1640625" style="68" customWidth="1"/>
    <col min="9214" max="9218" width="0" style="68" hidden="1" customWidth="1"/>
    <col min="9219" max="9219" width="18.33203125" style="68" customWidth="1"/>
    <col min="9220" max="9467" width="21.83203125" style="68"/>
    <col min="9468" max="9468" width="25.6640625" style="68" customWidth="1"/>
    <col min="9469" max="9469" width="80.1640625" style="68" customWidth="1"/>
    <col min="9470" max="9474" width="0" style="68" hidden="1" customWidth="1"/>
    <col min="9475" max="9475" width="18.33203125" style="68" customWidth="1"/>
    <col min="9476" max="9723" width="21.83203125" style="68"/>
    <col min="9724" max="9724" width="25.6640625" style="68" customWidth="1"/>
    <col min="9725" max="9725" width="80.1640625" style="68" customWidth="1"/>
    <col min="9726" max="9730" width="0" style="68" hidden="1" customWidth="1"/>
    <col min="9731" max="9731" width="18.33203125" style="68" customWidth="1"/>
    <col min="9732" max="9979" width="21.83203125" style="68"/>
    <col min="9980" max="9980" width="25.6640625" style="68" customWidth="1"/>
    <col min="9981" max="9981" width="80.1640625" style="68" customWidth="1"/>
    <col min="9982" max="9986" width="0" style="68" hidden="1" customWidth="1"/>
    <col min="9987" max="9987" width="18.33203125" style="68" customWidth="1"/>
    <col min="9988" max="10235" width="21.83203125" style="68"/>
    <col min="10236" max="10236" width="25.6640625" style="68" customWidth="1"/>
    <col min="10237" max="10237" width="80.1640625" style="68" customWidth="1"/>
    <col min="10238" max="10242" width="0" style="68" hidden="1" customWidth="1"/>
    <col min="10243" max="10243" width="18.33203125" style="68" customWidth="1"/>
    <col min="10244" max="10491" width="21.83203125" style="68"/>
    <col min="10492" max="10492" width="25.6640625" style="68" customWidth="1"/>
    <col min="10493" max="10493" width="80.1640625" style="68" customWidth="1"/>
    <col min="10494" max="10498" width="0" style="68" hidden="1" customWidth="1"/>
    <col min="10499" max="10499" width="18.33203125" style="68" customWidth="1"/>
    <col min="10500" max="10747" width="21.83203125" style="68"/>
    <col min="10748" max="10748" width="25.6640625" style="68" customWidth="1"/>
    <col min="10749" max="10749" width="80.1640625" style="68" customWidth="1"/>
    <col min="10750" max="10754" width="0" style="68" hidden="1" customWidth="1"/>
    <col min="10755" max="10755" width="18.33203125" style="68" customWidth="1"/>
    <col min="10756" max="11003" width="21.83203125" style="68"/>
    <col min="11004" max="11004" width="25.6640625" style="68" customWidth="1"/>
    <col min="11005" max="11005" width="80.1640625" style="68" customWidth="1"/>
    <col min="11006" max="11010" width="0" style="68" hidden="1" customWidth="1"/>
    <col min="11011" max="11011" width="18.33203125" style="68" customWidth="1"/>
    <col min="11012" max="11259" width="21.83203125" style="68"/>
    <col min="11260" max="11260" width="25.6640625" style="68" customWidth="1"/>
    <col min="11261" max="11261" width="80.1640625" style="68" customWidth="1"/>
    <col min="11262" max="11266" width="0" style="68" hidden="1" customWidth="1"/>
    <col min="11267" max="11267" width="18.33203125" style="68" customWidth="1"/>
    <col min="11268" max="11515" width="21.83203125" style="68"/>
    <col min="11516" max="11516" width="25.6640625" style="68" customWidth="1"/>
    <col min="11517" max="11517" width="80.1640625" style="68" customWidth="1"/>
    <col min="11518" max="11522" width="0" style="68" hidden="1" customWidth="1"/>
    <col min="11523" max="11523" width="18.33203125" style="68" customWidth="1"/>
    <col min="11524" max="11771" width="21.83203125" style="68"/>
    <col min="11772" max="11772" width="25.6640625" style="68" customWidth="1"/>
    <col min="11773" max="11773" width="80.1640625" style="68" customWidth="1"/>
    <col min="11774" max="11778" width="0" style="68" hidden="1" customWidth="1"/>
    <col min="11779" max="11779" width="18.33203125" style="68" customWidth="1"/>
    <col min="11780" max="12027" width="21.83203125" style="68"/>
    <col min="12028" max="12028" width="25.6640625" style="68" customWidth="1"/>
    <col min="12029" max="12029" width="80.1640625" style="68" customWidth="1"/>
    <col min="12030" max="12034" width="0" style="68" hidden="1" customWidth="1"/>
    <col min="12035" max="12035" width="18.33203125" style="68" customWidth="1"/>
    <col min="12036" max="12283" width="21.83203125" style="68"/>
    <col min="12284" max="12284" width="25.6640625" style="68" customWidth="1"/>
    <col min="12285" max="12285" width="80.1640625" style="68" customWidth="1"/>
    <col min="12286" max="12290" width="0" style="68" hidden="1" customWidth="1"/>
    <col min="12291" max="12291" width="18.33203125" style="68" customWidth="1"/>
    <col min="12292" max="12539" width="21.83203125" style="68"/>
    <col min="12540" max="12540" width="25.6640625" style="68" customWidth="1"/>
    <col min="12541" max="12541" width="80.1640625" style="68" customWidth="1"/>
    <col min="12542" max="12546" width="0" style="68" hidden="1" customWidth="1"/>
    <col min="12547" max="12547" width="18.33203125" style="68" customWidth="1"/>
    <col min="12548" max="12795" width="21.83203125" style="68"/>
    <col min="12796" max="12796" width="25.6640625" style="68" customWidth="1"/>
    <col min="12797" max="12797" width="80.1640625" style="68" customWidth="1"/>
    <col min="12798" max="12802" width="0" style="68" hidden="1" customWidth="1"/>
    <col min="12803" max="12803" width="18.33203125" style="68" customWidth="1"/>
    <col min="12804" max="13051" width="21.83203125" style="68"/>
    <col min="13052" max="13052" width="25.6640625" style="68" customWidth="1"/>
    <col min="13053" max="13053" width="80.1640625" style="68" customWidth="1"/>
    <col min="13054" max="13058" width="0" style="68" hidden="1" customWidth="1"/>
    <col min="13059" max="13059" width="18.33203125" style="68" customWidth="1"/>
    <col min="13060" max="13307" width="21.83203125" style="68"/>
    <col min="13308" max="13308" width="25.6640625" style="68" customWidth="1"/>
    <col min="13309" max="13309" width="80.1640625" style="68" customWidth="1"/>
    <col min="13310" max="13314" width="0" style="68" hidden="1" customWidth="1"/>
    <col min="13315" max="13315" width="18.33203125" style="68" customWidth="1"/>
    <col min="13316" max="13563" width="21.83203125" style="68"/>
    <col min="13564" max="13564" width="25.6640625" style="68" customWidth="1"/>
    <col min="13565" max="13565" width="80.1640625" style="68" customWidth="1"/>
    <col min="13566" max="13570" width="0" style="68" hidden="1" customWidth="1"/>
    <col min="13571" max="13571" width="18.33203125" style="68" customWidth="1"/>
    <col min="13572" max="13819" width="21.83203125" style="68"/>
    <col min="13820" max="13820" width="25.6640625" style="68" customWidth="1"/>
    <col min="13821" max="13821" width="80.1640625" style="68" customWidth="1"/>
    <col min="13822" max="13826" width="0" style="68" hidden="1" customWidth="1"/>
    <col min="13827" max="13827" width="18.33203125" style="68" customWidth="1"/>
    <col min="13828" max="14075" width="21.83203125" style="68"/>
    <col min="14076" max="14076" width="25.6640625" style="68" customWidth="1"/>
    <col min="14077" max="14077" width="80.1640625" style="68" customWidth="1"/>
    <col min="14078" max="14082" width="0" style="68" hidden="1" customWidth="1"/>
    <col min="14083" max="14083" width="18.33203125" style="68" customWidth="1"/>
    <col min="14084" max="14331" width="21.83203125" style="68"/>
    <col min="14332" max="14332" width="25.6640625" style="68" customWidth="1"/>
    <col min="14333" max="14333" width="80.1640625" style="68" customWidth="1"/>
    <col min="14334" max="14338" width="0" style="68" hidden="1" customWidth="1"/>
    <col min="14339" max="14339" width="18.33203125" style="68" customWidth="1"/>
    <col min="14340" max="14587" width="21.83203125" style="68"/>
    <col min="14588" max="14588" width="25.6640625" style="68" customWidth="1"/>
    <col min="14589" max="14589" width="80.1640625" style="68" customWidth="1"/>
    <col min="14590" max="14594" width="0" style="68" hidden="1" customWidth="1"/>
    <col min="14595" max="14595" width="18.33203125" style="68" customWidth="1"/>
    <col min="14596" max="14843" width="21.83203125" style="68"/>
    <col min="14844" max="14844" width="25.6640625" style="68" customWidth="1"/>
    <col min="14845" max="14845" width="80.1640625" style="68" customWidth="1"/>
    <col min="14846" max="14850" width="0" style="68" hidden="1" customWidth="1"/>
    <col min="14851" max="14851" width="18.33203125" style="68" customWidth="1"/>
    <col min="14852" max="15099" width="21.83203125" style="68"/>
    <col min="15100" max="15100" width="25.6640625" style="68" customWidth="1"/>
    <col min="15101" max="15101" width="80.1640625" style="68" customWidth="1"/>
    <col min="15102" max="15106" width="0" style="68" hidden="1" customWidth="1"/>
    <col min="15107" max="15107" width="18.33203125" style="68" customWidth="1"/>
    <col min="15108" max="15355" width="21.83203125" style="68"/>
    <col min="15356" max="15356" width="25.6640625" style="68" customWidth="1"/>
    <col min="15357" max="15357" width="80.1640625" style="68" customWidth="1"/>
    <col min="15358" max="15362" width="0" style="68" hidden="1" customWidth="1"/>
    <col min="15363" max="15363" width="18.33203125" style="68" customWidth="1"/>
    <col min="15364" max="15611" width="21.83203125" style="68"/>
    <col min="15612" max="15612" width="25.6640625" style="68" customWidth="1"/>
    <col min="15613" max="15613" width="80.1640625" style="68" customWidth="1"/>
    <col min="15614" max="15618" width="0" style="68" hidden="1" customWidth="1"/>
    <col min="15619" max="15619" width="18.33203125" style="68" customWidth="1"/>
    <col min="15620" max="15867" width="21.83203125" style="68"/>
    <col min="15868" max="15868" width="25.6640625" style="68" customWidth="1"/>
    <col min="15869" max="15869" width="80.1640625" style="68" customWidth="1"/>
    <col min="15870" max="15874" width="0" style="68" hidden="1" customWidth="1"/>
    <col min="15875" max="15875" width="18.33203125" style="68" customWidth="1"/>
    <col min="15876" max="16123" width="21.83203125" style="68"/>
    <col min="16124" max="16124" width="25.6640625" style="68" customWidth="1"/>
    <col min="16125" max="16125" width="80.1640625" style="68" customWidth="1"/>
    <col min="16126" max="16130" width="0" style="68" hidden="1" customWidth="1"/>
    <col min="16131" max="16131" width="18.33203125" style="68" customWidth="1"/>
    <col min="16132" max="16384" width="21.83203125" style="68"/>
  </cols>
  <sheetData>
    <row r="1" spans="1:14" ht="15.75">
      <c r="A1" s="202" t="s">
        <v>100</v>
      </c>
      <c r="B1" s="202"/>
      <c r="C1" s="202"/>
      <c r="D1" s="202"/>
      <c r="E1" s="202"/>
    </row>
    <row r="2" spans="1:14">
      <c r="A2" s="143"/>
      <c r="B2" s="144"/>
    </row>
    <row r="3" spans="1:14" ht="28.5">
      <c r="A3" s="147" t="s">
        <v>101</v>
      </c>
      <c r="B3" s="118" t="s">
        <v>102</v>
      </c>
      <c r="C3" s="148" t="str">
        <f>CONCATENATE("Plan za ", RIGHT(C4,4),".")</f>
        <v>Plan za 2026.</v>
      </c>
      <c r="D3" s="148" t="str">
        <f>CONCATENATE("Projekcija za ", RIGHT(D4,4),".")</f>
        <v>Projekcija za 2027.</v>
      </c>
      <c r="E3" s="148" t="str">
        <f>CONCATENATE("Projekcija za ", RIGHT(E4,4), ".")</f>
        <v>Projekcija za 2028.</v>
      </c>
    </row>
    <row r="4" spans="1:14" ht="55.15" hidden="1" customHeight="1">
      <c r="A4" s="153" t="s">
        <v>14</v>
      </c>
      <c r="B4" s="153" t="s">
        <v>14</v>
      </c>
      <c r="C4" s="167" t="s">
        <v>103</v>
      </c>
      <c r="D4" s="167" t="s">
        <v>104</v>
      </c>
      <c r="E4" s="167" t="s">
        <v>105</v>
      </c>
    </row>
    <row r="5" spans="1:14" ht="14.25" hidden="1">
      <c r="A5" s="153" t="s">
        <v>106</v>
      </c>
      <c r="B5" s="153" t="s">
        <v>14</v>
      </c>
      <c r="C5" s="168" t="s">
        <v>17</v>
      </c>
      <c r="D5" s="168" t="s">
        <v>17</v>
      </c>
      <c r="E5" s="168" t="s">
        <v>17</v>
      </c>
      <c r="F5" s="169"/>
      <c r="G5" s="169"/>
    </row>
    <row r="6" spans="1:14" ht="14.25">
      <c r="A6" s="133" t="s">
        <v>21</v>
      </c>
      <c r="B6" s="134" t="s">
        <v>20</v>
      </c>
      <c r="C6" s="132">
        <v>29502769</v>
      </c>
      <c r="D6" s="132">
        <v>46538871</v>
      </c>
      <c r="E6" s="132">
        <v>36266752</v>
      </c>
      <c r="F6" s="121"/>
      <c r="G6" s="121"/>
      <c r="H6" s="121"/>
      <c r="I6" s="121"/>
      <c r="J6" s="121"/>
      <c r="K6" s="121"/>
      <c r="L6" s="121"/>
      <c r="M6" s="121"/>
      <c r="N6" s="121"/>
    </row>
    <row r="7" spans="1:14" ht="14.25">
      <c r="A7" s="162" t="s">
        <v>107</v>
      </c>
      <c r="B7" s="163" t="s">
        <v>108</v>
      </c>
      <c r="C7" s="132">
        <v>29502769</v>
      </c>
      <c r="D7" s="132">
        <v>46538871</v>
      </c>
      <c r="E7" s="132">
        <v>36266752</v>
      </c>
      <c r="F7" s="121"/>
      <c r="G7" s="121"/>
      <c r="H7" s="121"/>
      <c r="I7" s="121"/>
      <c r="J7" s="121"/>
      <c r="K7" s="121"/>
      <c r="L7" s="121"/>
      <c r="M7" s="121"/>
      <c r="N7" s="121"/>
    </row>
    <row r="8" spans="1:14" ht="14.25">
      <c r="A8" s="170" t="s">
        <v>109</v>
      </c>
      <c r="B8" s="171" t="s">
        <v>110</v>
      </c>
      <c r="C8" s="132">
        <v>29502769</v>
      </c>
      <c r="D8" s="132">
        <v>46538871</v>
      </c>
      <c r="E8" s="132">
        <v>36266752</v>
      </c>
      <c r="F8" s="121"/>
      <c r="G8" s="121"/>
      <c r="H8" s="121"/>
      <c r="I8" s="121"/>
      <c r="J8" s="121"/>
      <c r="K8" s="121"/>
      <c r="L8" s="121"/>
      <c r="M8" s="121"/>
      <c r="N8" s="121"/>
    </row>
    <row r="9" spans="1:14" ht="14.25">
      <c r="A9" s="172" t="s">
        <v>111</v>
      </c>
      <c r="B9" s="173" t="s">
        <v>112</v>
      </c>
      <c r="C9" s="132">
        <v>20725224</v>
      </c>
      <c r="D9" s="132">
        <v>21793935</v>
      </c>
      <c r="E9" s="132">
        <v>22527391</v>
      </c>
      <c r="F9" s="121"/>
      <c r="G9" s="121"/>
      <c r="H9" s="121"/>
      <c r="I9" s="121"/>
      <c r="J9" s="121"/>
      <c r="K9" s="121"/>
      <c r="L9" s="121"/>
      <c r="M9" s="121"/>
      <c r="N9" s="121"/>
    </row>
    <row r="10" spans="1:14" ht="15">
      <c r="A10" s="174" t="s">
        <v>50</v>
      </c>
      <c r="B10" s="175" t="s">
        <v>51</v>
      </c>
      <c r="C10" s="176">
        <v>20636936</v>
      </c>
      <c r="D10" s="176">
        <v>21705072</v>
      </c>
      <c r="E10" s="176">
        <v>22438693</v>
      </c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ht="15">
      <c r="A11" s="177" t="s">
        <v>65</v>
      </c>
      <c r="B11" s="178" t="s">
        <v>66</v>
      </c>
      <c r="C11" s="179">
        <v>20556936</v>
      </c>
      <c r="D11" s="179">
        <v>21643947</v>
      </c>
      <c r="E11" s="179">
        <v>22370943</v>
      </c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5">
      <c r="A12" s="180" t="s">
        <v>47</v>
      </c>
      <c r="B12" s="178" t="s">
        <v>68</v>
      </c>
      <c r="C12" s="181">
        <v>17770501</v>
      </c>
      <c r="D12" s="181">
        <v>19145754</v>
      </c>
      <c r="E12" s="181">
        <v>19819710</v>
      </c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15">
      <c r="A13" s="180" t="s">
        <v>69</v>
      </c>
      <c r="B13" s="178" t="s">
        <v>70</v>
      </c>
      <c r="C13" s="181">
        <v>2780335</v>
      </c>
      <c r="D13" s="181">
        <v>2492093</v>
      </c>
      <c r="E13" s="181">
        <v>2545133</v>
      </c>
      <c r="F13" s="113"/>
      <c r="G13" s="113"/>
      <c r="H13" s="113"/>
      <c r="I13" s="113"/>
      <c r="J13" s="113"/>
      <c r="K13" s="113"/>
      <c r="L13" s="113"/>
      <c r="M13" s="113"/>
      <c r="N13" s="113"/>
    </row>
    <row r="14" spans="1:14" ht="15">
      <c r="A14" s="180" t="s">
        <v>71</v>
      </c>
      <c r="B14" s="178" t="s">
        <v>72</v>
      </c>
      <c r="C14" s="181">
        <v>100</v>
      </c>
      <c r="D14" s="181">
        <v>100</v>
      </c>
      <c r="E14" s="181">
        <v>100</v>
      </c>
      <c r="F14" s="113"/>
      <c r="G14" s="113"/>
      <c r="H14" s="113"/>
      <c r="I14" s="113"/>
      <c r="J14" s="113"/>
      <c r="K14" s="113"/>
      <c r="L14" s="113"/>
      <c r="M14" s="113"/>
      <c r="N14" s="113"/>
    </row>
    <row r="15" spans="1:14" ht="15">
      <c r="A15" s="180" t="s">
        <v>73</v>
      </c>
      <c r="B15" s="178" t="s">
        <v>74</v>
      </c>
      <c r="C15" s="181">
        <v>6000</v>
      </c>
      <c r="D15" s="181">
        <v>6000</v>
      </c>
      <c r="E15" s="181">
        <v>6000</v>
      </c>
      <c r="F15" s="113"/>
      <c r="G15" s="113"/>
      <c r="H15" s="113"/>
      <c r="I15" s="113"/>
      <c r="J15" s="113"/>
      <c r="K15" s="113"/>
      <c r="L15" s="113"/>
      <c r="M15" s="113"/>
      <c r="N15" s="113"/>
    </row>
    <row r="16" spans="1:14" ht="15">
      <c r="A16" s="177" t="s">
        <v>75</v>
      </c>
      <c r="B16" s="178" t="s">
        <v>76</v>
      </c>
      <c r="C16" s="179">
        <v>80000</v>
      </c>
      <c r="D16" s="179">
        <v>61125</v>
      </c>
      <c r="E16" s="179">
        <v>67750</v>
      </c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15">
      <c r="A17" s="180" t="s">
        <v>79</v>
      </c>
      <c r="B17" s="178" t="s">
        <v>80</v>
      </c>
      <c r="C17" s="181">
        <v>80000</v>
      </c>
      <c r="D17" s="181">
        <v>61125</v>
      </c>
      <c r="E17" s="181">
        <v>67750</v>
      </c>
      <c r="F17" s="113"/>
      <c r="G17" s="113"/>
      <c r="H17" s="113"/>
      <c r="I17" s="113"/>
      <c r="J17" s="113"/>
      <c r="K17" s="113"/>
      <c r="L17" s="113"/>
      <c r="M17" s="113"/>
      <c r="N17" s="113"/>
    </row>
    <row r="18" spans="1:14" ht="15">
      <c r="A18" s="174" t="s">
        <v>47</v>
      </c>
      <c r="B18" s="175" t="s">
        <v>48</v>
      </c>
      <c r="C18" s="176">
        <v>33748</v>
      </c>
      <c r="D18" s="176">
        <v>33873</v>
      </c>
      <c r="E18" s="176">
        <v>33873</v>
      </c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15">
      <c r="A19" s="177" t="s">
        <v>65</v>
      </c>
      <c r="B19" s="178" t="s">
        <v>66</v>
      </c>
      <c r="C19" s="179">
        <v>33748</v>
      </c>
      <c r="D19" s="179">
        <v>33873</v>
      </c>
      <c r="E19" s="179">
        <v>33873</v>
      </c>
      <c r="F19" s="113"/>
      <c r="G19" s="113"/>
      <c r="H19" s="113"/>
      <c r="I19" s="113"/>
      <c r="J19" s="113"/>
      <c r="K19" s="113"/>
      <c r="L19" s="113"/>
      <c r="M19" s="113"/>
      <c r="N19" s="113"/>
    </row>
    <row r="20" spans="1:14" ht="15">
      <c r="A20" s="180" t="s">
        <v>69</v>
      </c>
      <c r="B20" s="178" t="s">
        <v>70</v>
      </c>
      <c r="C20" s="181">
        <v>33748</v>
      </c>
      <c r="D20" s="181">
        <v>33873</v>
      </c>
      <c r="E20" s="181">
        <v>33873</v>
      </c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14" ht="15">
      <c r="A21" s="174" t="s">
        <v>113</v>
      </c>
      <c r="B21" s="175" t="s">
        <v>114</v>
      </c>
      <c r="C21" s="176">
        <v>4540</v>
      </c>
      <c r="D21" s="176">
        <v>4990</v>
      </c>
      <c r="E21" s="176">
        <v>4825</v>
      </c>
      <c r="F21" s="140"/>
      <c r="G21" s="140"/>
      <c r="H21" s="140"/>
      <c r="I21" s="140"/>
      <c r="J21" s="140"/>
      <c r="K21" s="140"/>
      <c r="L21" s="140"/>
      <c r="M21" s="140"/>
      <c r="N21" s="140"/>
    </row>
    <row r="22" spans="1:14" ht="15">
      <c r="A22" s="177" t="s">
        <v>65</v>
      </c>
      <c r="B22" s="178" t="s">
        <v>66</v>
      </c>
      <c r="C22" s="179">
        <v>4540</v>
      </c>
      <c r="D22" s="179">
        <v>4990</v>
      </c>
      <c r="E22" s="179">
        <v>4825</v>
      </c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5">
      <c r="A23" s="182" t="s">
        <v>69</v>
      </c>
      <c r="B23" s="178" t="s">
        <v>70</v>
      </c>
      <c r="C23" s="181">
        <v>4540</v>
      </c>
      <c r="D23" s="181">
        <v>4990</v>
      </c>
      <c r="E23" s="181">
        <v>4825</v>
      </c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15">
      <c r="A24" s="183" t="s">
        <v>115</v>
      </c>
      <c r="B24" s="175" t="s">
        <v>116</v>
      </c>
      <c r="C24" s="176">
        <v>50000</v>
      </c>
      <c r="D24" s="176">
        <v>50000</v>
      </c>
      <c r="E24" s="176">
        <v>50000</v>
      </c>
      <c r="F24" s="140"/>
      <c r="G24" s="140"/>
      <c r="H24" s="140"/>
      <c r="I24" s="140"/>
      <c r="J24" s="140"/>
      <c r="K24" s="140"/>
      <c r="L24" s="140"/>
      <c r="M24" s="140"/>
      <c r="N24" s="140"/>
    </row>
    <row r="25" spans="1:14" ht="15">
      <c r="A25" s="184" t="s">
        <v>65</v>
      </c>
      <c r="B25" s="178" t="s">
        <v>66</v>
      </c>
      <c r="C25" s="179">
        <v>50000</v>
      </c>
      <c r="D25" s="179">
        <v>50000</v>
      </c>
      <c r="E25" s="179">
        <v>50000</v>
      </c>
      <c r="F25" s="113"/>
      <c r="G25" s="113"/>
      <c r="H25" s="113"/>
      <c r="I25" s="113"/>
      <c r="J25" s="113"/>
      <c r="K25" s="113"/>
      <c r="L25" s="113"/>
      <c r="M25" s="113"/>
      <c r="N25" s="113"/>
    </row>
    <row r="26" spans="1:14" ht="15">
      <c r="A26" s="182" t="s">
        <v>69</v>
      </c>
      <c r="B26" s="178" t="s">
        <v>70</v>
      </c>
      <c r="C26" s="181">
        <v>50000</v>
      </c>
      <c r="D26" s="181">
        <v>50000</v>
      </c>
      <c r="E26" s="181">
        <v>50000</v>
      </c>
      <c r="F26" s="113"/>
      <c r="G26" s="113"/>
      <c r="H26" s="113"/>
      <c r="I26" s="113"/>
      <c r="J26" s="113"/>
      <c r="K26" s="113"/>
      <c r="L26" s="113"/>
      <c r="M26" s="113"/>
      <c r="N26" s="113"/>
    </row>
    <row r="27" spans="1:14" ht="14.25">
      <c r="A27" s="185" t="s">
        <v>117</v>
      </c>
      <c r="B27" s="173" t="s">
        <v>118</v>
      </c>
      <c r="C27" s="132">
        <v>122500</v>
      </c>
      <c r="D27" s="132">
        <v>122500</v>
      </c>
      <c r="E27" s="132">
        <v>122500</v>
      </c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ht="15">
      <c r="A28" s="183" t="s">
        <v>50</v>
      </c>
      <c r="B28" s="175" t="s">
        <v>51</v>
      </c>
      <c r="C28" s="176">
        <v>122500</v>
      </c>
      <c r="D28" s="176">
        <v>122500</v>
      </c>
      <c r="E28" s="176">
        <v>122500</v>
      </c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15">
      <c r="A29" s="184" t="s">
        <v>65</v>
      </c>
      <c r="B29" s="178" t="s">
        <v>66</v>
      </c>
      <c r="C29" s="179">
        <v>122500</v>
      </c>
      <c r="D29" s="179">
        <v>122500</v>
      </c>
      <c r="E29" s="179">
        <v>122500</v>
      </c>
      <c r="F29" s="113"/>
      <c r="G29" s="113"/>
      <c r="H29" s="113"/>
      <c r="I29" s="113"/>
      <c r="J29" s="113"/>
      <c r="K29" s="113"/>
      <c r="L29" s="113"/>
      <c r="M29" s="113"/>
      <c r="N29" s="113"/>
    </row>
    <row r="30" spans="1:14" ht="15">
      <c r="A30" s="182" t="s">
        <v>69</v>
      </c>
      <c r="B30" s="178" t="s">
        <v>70</v>
      </c>
      <c r="C30" s="181">
        <v>122500</v>
      </c>
      <c r="D30" s="181">
        <v>122500</v>
      </c>
      <c r="E30" s="181">
        <v>122500</v>
      </c>
      <c r="F30" s="113"/>
      <c r="G30" s="113"/>
      <c r="H30" s="113"/>
      <c r="I30" s="113"/>
      <c r="J30" s="113"/>
      <c r="K30" s="113"/>
      <c r="L30" s="113"/>
      <c r="M30" s="113"/>
      <c r="N30" s="113"/>
    </row>
    <row r="31" spans="1:14" ht="14.25">
      <c r="A31" s="185" t="s">
        <v>119</v>
      </c>
      <c r="B31" s="173" t="s">
        <v>120</v>
      </c>
      <c r="C31" s="132">
        <v>125667</v>
      </c>
      <c r="D31" s="132">
        <v>125667</v>
      </c>
      <c r="E31" s="132">
        <v>125667</v>
      </c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ht="15">
      <c r="A32" s="183" t="s">
        <v>50</v>
      </c>
      <c r="B32" s="175" t="s">
        <v>51</v>
      </c>
      <c r="C32" s="176">
        <v>125667</v>
      </c>
      <c r="D32" s="176">
        <v>125667</v>
      </c>
      <c r="E32" s="176">
        <v>125667</v>
      </c>
      <c r="F32" s="140"/>
      <c r="G32" s="140"/>
      <c r="H32" s="140"/>
      <c r="I32" s="140"/>
      <c r="J32" s="140"/>
      <c r="K32" s="140"/>
      <c r="L32" s="140"/>
      <c r="M32" s="140"/>
      <c r="N32" s="140"/>
    </row>
    <row r="33" spans="1:14" ht="15">
      <c r="A33" s="184" t="s">
        <v>65</v>
      </c>
      <c r="B33" s="178" t="s">
        <v>66</v>
      </c>
      <c r="C33" s="179">
        <v>125667</v>
      </c>
      <c r="D33" s="179">
        <v>125667</v>
      </c>
      <c r="E33" s="179">
        <v>125667</v>
      </c>
      <c r="F33" s="113"/>
      <c r="G33" s="113"/>
      <c r="H33" s="113"/>
      <c r="I33" s="113"/>
      <c r="J33" s="113"/>
      <c r="K33" s="113"/>
      <c r="L33" s="113"/>
      <c r="M33" s="113"/>
      <c r="N33" s="113"/>
    </row>
    <row r="34" spans="1:14" ht="15">
      <c r="A34" s="182" t="s">
        <v>69</v>
      </c>
      <c r="B34" s="178" t="s">
        <v>70</v>
      </c>
      <c r="C34" s="181">
        <v>125667</v>
      </c>
      <c r="D34" s="181">
        <v>125667</v>
      </c>
      <c r="E34" s="181">
        <v>125667</v>
      </c>
      <c r="F34" s="113"/>
      <c r="G34" s="113"/>
      <c r="H34" s="113"/>
      <c r="I34" s="113"/>
      <c r="J34" s="113"/>
      <c r="K34" s="113"/>
      <c r="L34" s="113"/>
      <c r="M34" s="113"/>
      <c r="N34" s="113"/>
    </row>
    <row r="35" spans="1:14" ht="14.25">
      <c r="A35" s="185" t="s">
        <v>121</v>
      </c>
      <c r="B35" s="173" t="s">
        <v>122</v>
      </c>
      <c r="C35" s="132">
        <v>45780</v>
      </c>
      <c r="D35" s="132">
        <v>74095</v>
      </c>
      <c r="E35" s="132">
        <v>45780</v>
      </c>
      <c r="F35" s="121"/>
      <c r="G35" s="121"/>
      <c r="H35" s="121"/>
      <c r="I35" s="121"/>
      <c r="J35" s="121"/>
      <c r="K35" s="121"/>
      <c r="L35" s="121"/>
      <c r="M35" s="121"/>
      <c r="N35" s="121"/>
    </row>
    <row r="36" spans="1:14" ht="15">
      <c r="A36" s="183" t="s">
        <v>50</v>
      </c>
      <c r="B36" s="175" t="s">
        <v>51</v>
      </c>
      <c r="C36" s="176">
        <v>45780</v>
      </c>
      <c r="D36" s="176">
        <v>74095</v>
      </c>
      <c r="E36" s="176">
        <v>45780</v>
      </c>
      <c r="F36" s="140"/>
      <c r="G36" s="140"/>
      <c r="H36" s="140"/>
      <c r="I36" s="140"/>
      <c r="J36" s="140"/>
      <c r="K36" s="140"/>
      <c r="L36" s="140"/>
      <c r="M36" s="140"/>
      <c r="N36" s="140"/>
    </row>
    <row r="37" spans="1:14" ht="15">
      <c r="A37" s="184" t="s">
        <v>65</v>
      </c>
      <c r="B37" s="178" t="s">
        <v>66</v>
      </c>
      <c r="C37" s="179">
        <v>45780</v>
      </c>
      <c r="D37" s="179">
        <v>74095</v>
      </c>
      <c r="E37" s="179">
        <v>45780</v>
      </c>
      <c r="F37" s="113"/>
      <c r="G37" s="113"/>
      <c r="H37" s="113"/>
      <c r="I37" s="113"/>
      <c r="J37" s="113"/>
      <c r="K37" s="113"/>
      <c r="L37" s="113"/>
      <c r="M37" s="113"/>
      <c r="N37" s="113"/>
    </row>
    <row r="38" spans="1:14" ht="15">
      <c r="A38" s="182" t="s">
        <v>69</v>
      </c>
      <c r="B38" s="178" t="s">
        <v>70</v>
      </c>
      <c r="C38" s="181">
        <v>45780</v>
      </c>
      <c r="D38" s="181">
        <v>74095</v>
      </c>
      <c r="E38" s="181">
        <v>45780</v>
      </c>
      <c r="F38" s="113"/>
      <c r="G38" s="113"/>
      <c r="H38" s="113"/>
      <c r="I38" s="113"/>
      <c r="J38" s="113"/>
      <c r="K38" s="113"/>
      <c r="L38" s="113"/>
      <c r="M38" s="113"/>
      <c r="N38" s="113"/>
    </row>
    <row r="39" spans="1:14" ht="14.25">
      <c r="A39" s="185" t="s">
        <v>123</v>
      </c>
      <c r="B39" s="173" t="s">
        <v>124</v>
      </c>
      <c r="C39" s="132">
        <v>95000</v>
      </c>
      <c r="D39" s="132">
        <v>95000</v>
      </c>
      <c r="E39" s="132">
        <v>95000</v>
      </c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 ht="15">
      <c r="A40" s="183" t="s">
        <v>50</v>
      </c>
      <c r="B40" s="175" t="s">
        <v>51</v>
      </c>
      <c r="C40" s="176">
        <v>95000</v>
      </c>
      <c r="D40" s="176">
        <v>95000</v>
      </c>
      <c r="E40" s="176">
        <v>95000</v>
      </c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14" ht="15">
      <c r="A41" s="184" t="s">
        <v>65</v>
      </c>
      <c r="B41" s="178" t="s">
        <v>66</v>
      </c>
      <c r="C41" s="179">
        <v>95000</v>
      </c>
      <c r="D41" s="179">
        <v>95000</v>
      </c>
      <c r="E41" s="179">
        <v>95000</v>
      </c>
      <c r="F41" s="113"/>
      <c r="G41" s="113"/>
      <c r="H41" s="113"/>
      <c r="I41" s="113"/>
      <c r="J41" s="113"/>
      <c r="K41" s="113"/>
      <c r="L41" s="113"/>
      <c r="M41" s="113"/>
      <c r="N41" s="113"/>
    </row>
    <row r="42" spans="1:14" ht="15">
      <c r="A42" s="182" t="s">
        <v>69</v>
      </c>
      <c r="B42" s="178" t="s">
        <v>70</v>
      </c>
      <c r="C42" s="181">
        <v>95000</v>
      </c>
      <c r="D42" s="181">
        <v>95000</v>
      </c>
      <c r="E42" s="181">
        <v>95000</v>
      </c>
      <c r="F42" s="113"/>
      <c r="G42" s="113"/>
      <c r="H42" s="113"/>
      <c r="I42" s="113"/>
      <c r="J42" s="113"/>
      <c r="K42" s="113"/>
      <c r="L42" s="113"/>
      <c r="M42" s="113"/>
      <c r="N42" s="113"/>
    </row>
    <row r="43" spans="1:14" ht="14.25">
      <c r="A43" s="185" t="s">
        <v>125</v>
      </c>
      <c r="B43" s="173" t="s">
        <v>126</v>
      </c>
      <c r="C43" s="132">
        <v>255390</v>
      </c>
      <c r="D43" s="132">
        <v>184190</v>
      </c>
      <c r="E43" s="132">
        <v>176690</v>
      </c>
      <c r="F43" s="121"/>
      <c r="G43" s="121"/>
      <c r="H43" s="121"/>
      <c r="I43" s="121"/>
      <c r="J43" s="121"/>
      <c r="K43" s="121"/>
      <c r="L43" s="121"/>
      <c r="M43" s="121"/>
      <c r="N43" s="121"/>
    </row>
    <row r="44" spans="1:14" ht="15">
      <c r="A44" s="183" t="s">
        <v>50</v>
      </c>
      <c r="B44" s="175" t="s">
        <v>51</v>
      </c>
      <c r="C44" s="176">
        <v>255390</v>
      </c>
      <c r="D44" s="176">
        <v>184190</v>
      </c>
      <c r="E44" s="176">
        <v>176690</v>
      </c>
      <c r="F44" s="140"/>
      <c r="G44" s="140"/>
      <c r="H44" s="140"/>
      <c r="I44" s="140"/>
      <c r="J44" s="140"/>
      <c r="K44" s="140"/>
      <c r="L44" s="140"/>
      <c r="M44" s="140"/>
      <c r="N44" s="140"/>
    </row>
    <row r="45" spans="1:14" ht="15">
      <c r="A45" s="184" t="s">
        <v>65</v>
      </c>
      <c r="B45" s="178" t="s">
        <v>66</v>
      </c>
      <c r="C45" s="179">
        <v>255390</v>
      </c>
      <c r="D45" s="179">
        <v>184190</v>
      </c>
      <c r="E45" s="179">
        <v>176690</v>
      </c>
      <c r="F45" s="113"/>
      <c r="G45" s="113"/>
      <c r="H45" s="113"/>
      <c r="I45" s="113"/>
      <c r="J45" s="113"/>
      <c r="K45" s="113"/>
      <c r="L45" s="113"/>
      <c r="M45" s="113"/>
      <c r="N45" s="113"/>
    </row>
    <row r="46" spans="1:14" ht="15">
      <c r="A46" s="182" t="s">
        <v>69</v>
      </c>
      <c r="B46" s="178" t="s">
        <v>70</v>
      </c>
      <c r="C46" s="181">
        <v>255390</v>
      </c>
      <c r="D46" s="181">
        <v>184190</v>
      </c>
      <c r="E46" s="181">
        <v>176690</v>
      </c>
      <c r="F46" s="113"/>
      <c r="G46" s="113"/>
      <c r="H46" s="113"/>
      <c r="I46" s="113"/>
      <c r="J46" s="113"/>
      <c r="K46" s="113"/>
      <c r="L46" s="113"/>
      <c r="M46" s="113"/>
      <c r="N46" s="113"/>
    </row>
    <row r="47" spans="1:14" ht="14.25">
      <c r="A47" s="185" t="s">
        <v>127</v>
      </c>
      <c r="B47" s="173" t="s">
        <v>128</v>
      </c>
      <c r="C47" s="132">
        <v>453861</v>
      </c>
      <c r="D47" s="132">
        <v>453861</v>
      </c>
      <c r="E47" s="132">
        <v>453861</v>
      </c>
      <c r="F47" s="121"/>
      <c r="G47" s="121"/>
      <c r="H47" s="121"/>
      <c r="I47" s="121"/>
      <c r="J47" s="121"/>
      <c r="K47" s="121"/>
      <c r="L47" s="121"/>
      <c r="M47" s="121"/>
      <c r="N47" s="121"/>
    </row>
    <row r="48" spans="1:14" ht="15">
      <c r="A48" s="183" t="s">
        <v>50</v>
      </c>
      <c r="B48" s="175" t="s">
        <v>51</v>
      </c>
      <c r="C48" s="176">
        <v>453861</v>
      </c>
      <c r="D48" s="176">
        <v>453861</v>
      </c>
      <c r="E48" s="176">
        <v>453861</v>
      </c>
      <c r="F48" s="140"/>
      <c r="G48" s="140"/>
      <c r="H48" s="140"/>
      <c r="I48" s="140"/>
      <c r="J48" s="140"/>
      <c r="K48" s="140"/>
      <c r="L48" s="140"/>
      <c r="M48" s="140"/>
      <c r="N48" s="140"/>
    </row>
    <row r="49" spans="1:14" ht="15">
      <c r="A49" s="184" t="s">
        <v>65</v>
      </c>
      <c r="B49" s="178" t="s">
        <v>66</v>
      </c>
      <c r="C49" s="179">
        <v>453861</v>
      </c>
      <c r="D49" s="179">
        <v>453861</v>
      </c>
      <c r="E49" s="179">
        <v>453861</v>
      </c>
      <c r="F49" s="113"/>
      <c r="G49" s="113"/>
      <c r="H49" s="113"/>
      <c r="I49" s="113"/>
      <c r="J49" s="113"/>
      <c r="K49" s="113"/>
      <c r="L49" s="113"/>
      <c r="M49" s="113"/>
      <c r="N49" s="113"/>
    </row>
    <row r="50" spans="1:14" ht="15">
      <c r="A50" s="182" t="s">
        <v>69</v>
      </c>
      <c r="B50" s="178" t="s">
        <v>70</v>
      </c>
      <c r="C50" s="181">
        <v>453861</v>
      </c>
      <c r="D50" s="181">
        <v>453861</v>
      </c>
      <c r="E50" s="181">
        <v>453861</v>
      </c>
      <c r="F50" s="113"/>
      <c r="G50" s="113"/>
      <c r="H50" s="113"/>
      <c r="I50" s="113"/>
      <c r="J50" s="113"/>
      <c r="K50" s="113"/>
      <c r="L50" s="113"/>
      <c r="M50" s="113"/>
      <c r="N50" s="113"/>
    </row>
    <row r="51" spans="1:14" ht="14.25">
      <c r="A51" s="185" t="s">
        <v>129</v>
      </c>
      <c r="B51" s="173" t="s">
        <v>130</v>
      </c>
      <c r="C51" s="132">
        <v>418245</v>
      </c>
      <c r="D51" s="132">
        <v>34523</v>
      </c>
      <c r="E51" s="132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 ht="15">
      <c r="A52" s="183" t="s">
        <v>50</v>
      </c>
      <c r="B52" s="175" t="s">
        <v>51</v>
      </c>
      <c r="C52" s="176">
        <v>418245</v>
      </c>
      <c r="D52" s="176">
        <v>34523</v>
      </c>
      <c r="E52" s="176"/>
      <c r="F52" s="140"/>
      <c r="G52" s="140"/>
      <c r="H52" s="140"/>
      <c r="I52" s="140"/>
      <c r="J52" s="140"/>
      <c r="K52" s="140"/>
      <c r="L52" s="140"/>
      <c r="M52" s="140"/>
      <c r="N52" s="140"/>
    </row>
    <row r="53" spans="1:14" ht="15">
      <c r="A53" s="184" t="s">
        <v>65</v>
      </c>
      <c r="B53" s="178" t="s">
        <v>66</v>
      </c>
      <c r="C53" s="179">
        <v>418245</v>
      </c>
      <c r="D53" s="179">
        <v>34523</v>
      </c>
      <c r="E53" s="179"/>
      <c r="F53" s="113"/>
      <c r="G53" s="113"/>
      <c r="H53" s="113"/>
      <c r="I53" s="113"/>
      <c r="J53" s="113"/>
      <c r="K53" s="113"/>
      <c r="L53" s="113"/>
      <c r="M53" s="113"/>
      <c r="N53" s="113"/>
    </row>
    <row r="54" spans="1:14" ht="15">
      <c r="A54" s="182" t="s">
        <v>69</v>
      </c>
      <c r="B54" s="178" t="s">
        <v>70</v>
      </c>
      <c r="C54" s="181">
        <v>211365</v>
      </c>
      <c r="D54" s="181">
        <v>17283</v>
      </c>
      <c r="E54" s="181"/>
      <c r="F54" s="113"/>
      <c r="G54" s="113"/>
      <c r="H54" s="113"/>
      <c r="I54" s="113"/>
      <c r="J54" s="113"/>
      <c r="K54" s="113"/>
      <c r="L54" s="113"/>
      <c r="M54" s="113"/>
      <c r="N54" s="113"/>
    </row>
    <row r="55" spans="1:14" ht="15">
      <c r="A55" s="182" t="s">
        <v>73</v>
      </c>
      <c r="B55" s="178" t="s">
        <v>74</v>
      </c>
      <c r="C55" s="181">
        <v>206880</v>
      </c>
      <c r="D55" s="181">
        <v>17240</v>
      </c>
      <c r="E55" s="181"/>
      <c r="F55" s="113"/>
      <c r="G55" s="113"/>
      <c r="H55" s="113"/>
      <c r="I55" s="113"/>
      <c r="J55" s="113"/>
      <c r="K55" s="113"/>
      <c r="L55" s="113"/>
      <c r="M55" s="113"/>
      <c r="N55" s="113"/>
    </row>
    <row r="56" spans="1:14" ht="14.25">
      <c r="A56" s="185" t="s">
        <v>131</v>
      </c>
      <c r="B56" s="173" t="s">
        <v>132</v>
      </c>
      <c r="C56" s="132">
        <v>301116</v>
      </c>
      <c r="D56" s="132">
        <v>301116</v>
      </c>
      <c r="E56" s="132">
        <v>301116</v>
      </c>
      <c r="F56" s="121"/>
      <c r="G56" s="121"/>
      <c r="H56" s="121"/>
      <c r="I56" s="121"/>
      <c r="J56" s="121"/>
      <c r="K56" s="121"/>
      <c r="L56" s="121"/>
      <c r="M56" s="121"/>
      <c r="N56" s="121"/>
    </row>
    <row r="57" spans="1:14" ht="15">
      <c r="A57" s="183" t="s">
        <v>50</v>
      </c>
      <c r="B57" s="175" t="s">
        <v>51</v>
      </c>
      <c r="C57" s="176">
        <v>301116</v>
      </c>
      <c r="D57" s="176">
        <v>301116</v>
      </c>
      <c r="E57" s="176">
        <v>301116</v>
      </c>
      <c r="F57" s="140"/>
      <c r="G57" s="140"/>
      <c r="H57" s="140"/>
      <c r="I57" s="140"/>
      <c r="J57" s="140"/>
      <c r="K57" s="140"/>
      <c r="L57" s="140"/>
      <c r="M57" s="140"/>
      <c r="N57" s="140"/>
    </row>
    <row r="58" spans="1:14" ht="15">
      <c r="A58" s="184" t="s">
        <v>65</v>
      </c>
      <c r="B58" s="178" t="s">
        <v>66</v>
      </c>
      <c r="C58" s="179">
        <v>301116</v>
      </c>
      <c r="D58" s="179">
        <v>301116</v>
      </c>
      <c r="E58" s="179">
        <v>301116</v>
      </c>
      <c r="F58" s="113"/>
      <c r="G58" s="113"/>
      <c r="H58" s="113"/>
      <c r="I58" s="113"/>
      <c r="J58" s="113"/>
      <c r="K58" s="113"/>
      <c r="L58" s="113"/>
      <c r="M58" s="113"/>
      <c r="N58" s="113"/>
    </row>
    <row r="59" spans="1:14" ht="15">
      <c r="A59" s="182" t="s">
        <v>69</v>
      </c>
      <c r="B59" s="178" t="s">
        <v>70</v>
      </c>
      <c r="C59" s="181">
        <v>301116</v>
      </c>
      <c r="D59" s="181">
        <v>301116</v>
      </c>
      <c r="E59" s="181">
        <v>301116</v>
      </c>
      <c r="F59" s="113"/>
      <c r="G59" s="113"/>
      <c r="H59" s="113"/>
      <c r="I59" s="113"/>
      <c r="J59" s="113"/>
      <c r="K59" s="113"/>
      <c r="L59" s="113"/>
      <c r="M59" s="113"/>
      <c r="N59" s="113"/>
    </row>
    <row r="60" spans="1:14" ht="14.25">
      <c r="A60" s="185" t="s">
        <v>133</v>
      </c>
      <c r="B60" s="173" t="s">
        <v>134</v>
      </c>
      <c r="C60" s="132">
        <v>110160</v>
      </c>
      <c r="D60" s="132">
        <v>110160</v>
      </c>
      <c r="E60" s="132">
        <v>125000</v>
      </c>
      <c r="F60" s="121"/>
      <c r="G60" s="121"/>
      <c r="H60" s="121"/>
      <c r="I60" s="121"/>
      <c r="J60" s="121"/>
      <c r="K60" s="121"/>
      <c r="L60" s="121"/>
      <c r="M60" s="121"/>
      <c r="N60" s="121"/>
    </row>
    <row r="61" spans="1:14" ht="15">
      <c r="A61" s="183" t="s">
        <v>50</v>
      </c>
      <c r="B61" s="175" t="s">
        <v>51</v>
      </c>
      <c r="C61" s="176">
        <v>110160</v>
      </c>
      <c r="D61" s="176">
        <v>110160</v>
      </c>
      <c r="E61" s="176">
        <v>125000</v>
      </c>
      <c r="F61" s="140"/>
      <c r="G61" s="140"/>
      <c r="H61" s="140"/>
      <c r="I61" s="140"/>
      <c r="J61" s="140"/>
      <c r="K61" s="140"/>
      <c r="L61" s="140"/>
      <c r="M61" s="140"/>
      <c r="N61" s="140"/>
    </row>
    <row r="62" spans="1:14" ht="15">
      <c r="A62" s="184" t="s">
        <v>65</v>
      </c>
      <c r="B62" s="178" t="s">
        <v>66</v>
      </c>
      <c r="C62" s="179">
        <v>110160</v>
      </c>
      <c r="D62" s="179">
        <v>110160</v>
      </c>
      <c r="E62" s="179">
        <v>125000</v>
      </c>
      <c r="F62" s="113"/>
      <c r="G62" s="113"/>
      <c r="H62" s="113"/>
      <c r="I62" s="113"/>
      <c r="J62" s="113"/>
      <c r="K62" s="113"/>
      <c r="L62" s="113"/>
      <c r="M62" s="113"/>
      <c r="N62" s="113"/>
    </row>
    <row r="63" spans="1:14" ht="15">
      <c r="A63" s="182" t="s">
        <v>69</v>
      </c>
      <c r="B63" s="178" t="s">
        <v>70</v>
      </c>
      <c r="C63" s="181">
        <v>110160</v>
      </c>
      <c r="D63" s="181">
        <v>110160</v>
      </c>
      <c r="E63" s="181">
        <v>125000</v>
      </c>
      <c r="F63" s="113"/>
      <c r="G63" s="113"/>
      <c r="H63" s="113"/>
      <c r="I63" s="113"/>
      <c r="J63" s="113"/>
      <c r="K63" s="113"/>
      <c r="L63" s="113"/>
      <c r="M63" s="113"/>
      <c r="N63" s="113"/>
    </row>
    <row r="64" spans="1:14" ht="14.25">
      <c r="A64" s="185" t="s">
        <v>135</v>
      </c>
      <c r="B64" s="173" t="s">
        <v>136</v>
      </c>
      <c r="C64" s="132">
        <v>14005</v>
      </c>
      <c r="D64" s="132">
        <v>14005</v>
      </c>
      <c r="E64" s="132">
        <v>14005</v>
      </c>
      <c r="F64" s="121"/>
      <c r="G64" s="121"/>
      <c r="H64" s="121"/>
      <c r="I64" s="121"/>
      <c r="J64" s="121"/>
      <c r="K64" s="121"/>
      <c r="L64" s="121"/>
      <c r="M64" s="121"/>
      <c r="N64" s="121"/>
    </row>
    <row r="65" spans="1:14" ht="15">
      <c r="A65" s="183" t="s">
        <v>50</v>
      </c>
      <c r="B65" s="175" t="s">
        <v>51</v>
      </c>
      <c r="C65" s="176">
        <v>14005</v>
      </c>
      <c r="D65" s="176">
        <v>14005</v>
      </c>
      <c r="E65" s="176">
        <v>14005</v>
      </c>
      <c r="F65" s="140"/>
      <c r="G65" s="140"/>
      <c r="H65" s="140"/>
      <c r="I65" s="140"/>
      <c r="J65" s="140"/>
      <c r="K65" s="140"/>
      <c r="L65" s="140"/>
      <c r="M65" s="140"/>
      <c r="N65" s="140"/>
    </row>
    <row r="66" spans="1:14" ht="15">
      <c r="A66" s="184" t="s">
        <v>65</v>
      </c>
      <c r="B66" s="178" t="s">
        <v>66</v>
      </c>
      <c r="C66" s="179">
        <v>14005</v>
      </c>
      <c r="D66" s="179">
        <v>14005</v>
      </c>
      <c r="E66" s="179">
        <v>14005</v>
      </c>
      <c r="F66" s="113"/>
      <c r="G66" s="113"/>
      <c r="H66" s="113"/>
      <c r="I66" s="113"/>
      <c r="J66" s="113"/>
      <c r="K66" s="113"/>
      <c r="L66" s="113"/>
      <c r="M66" s="113"/>
      <c r="N66" s="113"/>
    </row>
    <row r="67" spans="1:14" ht="15">
      <c r="A67" s="182" t="s">
        <v>69</v>
      </c>
      <c r="B67" s="178" t="s">
        <v>70</v>
      </c>
      <c r="C67" s="181">
        <v>14005</v>
      </c>
      <c r="D67" s="181">
        <v>14005</v>
      </c>
      <c r="E67" s="181">
        <v>14005</v>
      </c>
      <c r="F67" s="113"/>
      <c r="G67" s="113"/>
      <c r="H67" s="113"/>
      <c r="I67" s="113"/>
      <c r="J67" s="113"/>
      <c r="K67" s="113"/>
      <c r="L67" s="113"/>
      <c r="M67" s="113"/>
      <c r="N67" s="113"/>
    </row>
    <row r="68" spans="1:14" ht="14.25">
      <c r="A68" s="185" t="s">
        <v>137</v>
      </c>
      <c r="B68" s="173" t="s">
        <v>138</v>
      </c>
      <c r="C68" s="132">
        <v>48200</v>
      </c>
      <c r="D68" s="132">
        <v>48200</v>
      </c>
      <c r="E68" s="132">
        <v>48200</v>
      </c>
      <c r="F68" s="121"/>
      <c r="G68" s="121"/>
      <c r="H68" s="121"/>
      <c r="I68" s="121"/>
      <c r="J68" s="121"/>
      <c r="K68" s="121"/>
      <c r="L68" s="121"/>
      <c r="M68" s="121"/>
      <c r="N68" s="121"/>
    </row>
    <row r="69" spans="1:14" ht="15">
      <c r="A69" s="183" t="s">
        <v>50</v>
      </c>
      <c r="B69" s="175" t="s">
        <v>51</v>
      </c>
      <c r="C69" s="176">
        <v>48200</v>
      </c>
      <c r="D69" s="176">
        <v>48200</v>
      </c>
      <c r="E69" s="176">
        <v>48200</v>
      </c>
      <c r="F69" s="140"/>
      <c r="G69" s="140"/>
      <c r="H69" s="140"/>
      <c r="I69" s="140"/>
      <c r="J69" s="140"/>
      <c r="K69" s="140"/>
      <c r="L69" s="140"/>
      <c r="M69" s="140"/>
      <c r="N69" s="140"/>
    </row>
    <row r="70" spans="1:14" ht="15">
      <c r="A70" s="184" t="s">
        <v>65</v>
      </c>
      <c r="B70" s="178" t="s">
        <v>66</v>
      </c>
      <c r="C70" s="179">
        <v>48200</v>
      </c>
      <c r="D70" s="179">
        <v>48200</v>
      </c>
      <c r="E70" s="179">
        <v>48200</v>
      </c>
      <c r="F70" s="113"/>
      <c r="G70" s="113"/>
      <c r="H70" s="113"/>
      <c r="I70" s="113"/>
      <c r="J70" s="113"/>
      <c r="K70" s="113"/>
      <c r="L70" s="113"/>
      <c r="M70" s="113"/>
      <c r="N70" s="113"/>
    </row>
    <row r="71" spans="1:14" ht="15">
      <c r="A71" s="182" t="s">
        <v>69</v>
      </c>
      <c r="B71" s="178" t="s">
        <v>70</v>
      </c>
      <c r="C71" s="181">
        <v>48200</v>
      </c>
      <c r="D71" s="181">
        <v>48200</v>
      </c>
      <c r="E71" s="181">
        <v>48200</v>
      </c>
      <c r="F71" s="113"/>
      <c r="G71" s="113"/>
      <c r="H71" s="113"/>
      <c r="I71" s="113"/>
      <c r="J71" s="113"/>
      <c r="K71" s="113"/>
      <c r="L71" s="113"/>
      <c r="M71" s="113"/>
      <c r="N71" s="113"/>
    </row>
    <row r="72" spans="1:14" ht="14.25">
      <c r="A72" s="185" t="s">
        <v>139</v>
      </c>
      <c r="B72" s="173" t="s">
        <v>140</v>
      </c>
      <c r="C72" s="132">
        <v>4604850</v>
      </c>
      <c r="D72" s="132">
        <v>4408875</v>
      </c>
      <c r="E72" s="132">
        <v>4147917</v>
      </c>
      <c r="F72" s="121"/>
      <c r="G72" s="121"/>
      <c r="H72" s="121"/>
      <c r="I72" s="121"/>
      <c r="J72" s="121"/>
      <c r="K72" s="121"/>
      <c r="L72" s="121"/>
      <c r="M72" s="121"/>
      <c r="N72" s="121"/>
    </row>
    <row r="73" spans="1:14" ht="15">
      <c r="A73" s="183" t="s">
        <v>50</v>
      </c>
      <c r="B73" s="175" t="s">
        <v>51</v>
      </c>
      <c r="C73" s="176">
        <v>4604850</v>
      </c>
      <c r="D73" s="176">
        <v>4408875</v>
      </c>
      <c r="E73" s="176">
        <v>4147917</v>
      </c>
      <c r="F73" s="140"/>
      <c r="G73" s="140"/>
      <c r="H73" s="140"/>
      <c r="I73" s="140"/>
      <c r="J73" s="140"/>
      <c r="K73" s="140"/>
      <c r="L73" s="140"/>
      <c r="M73" s="140"/>
      <c r="N73" s="140"/>
    </row>
    <row r="74" spans="1:14" ht="15">
      <c r="A74" s="184" t="s">
        <v>65</v>
      </c>
      <c r="B74" s="178" t="s">
        <v>66</v>
      </c>
      <c r="C74" s="179">
        <v>2513175</v>
      </c>
      <c r="D74" s="179">
        <v>2365025</v>
      </c>
      <c r="E74" s="179">
        <v>2540554</v>
      </c>
      <c r="F74" s="113"/>
      <c r="G74" s="113"/>
      <c r="H74" s="113"/>
      <c r="I74" s="113"/>
      <c r="J74" s="113"/>
      <c r="K74" s="113"/>
      <c r="L74" s="113"/>
      <c r="M74" s="113"/>
      <c r="N74" s="113"/>
    </row>
    <row r="75" spans="1:14" ht="15">
      <c r="A75" s="182" t="s">
        <v>69</v>
      </c>
      <c r="B75" s="178" t="s">
        <v>70</v>
      </c>
      <c r="C75" s="181">
        <v>2513175</v>
      </c>
      <c r="D75" s="181">
        <v>2365025</v>
      </c>
      <c r="E75" s="181">
        <v>2540554</v>
      </c>
      <c r="F75" s="113"/>
      <c r="G75" s="113"/>
      <c r="H75" s="113"/>
      <c r="I75" s="113"/>
      <c r="J75" s="113"/>
      <c r="K75" s="113"/>
      <c r="L75" s="113"/>
      <c r="M75" s="113"/>
      <c r="N75" s="113"/>
    </row>
    <row r="76" spans="1:14" ht="15">
      <c r="A76" s="184" t="s">
        <v>75</v>
      </c>
      <c r="B76" s="178" t="s">
        <v>76</v>
      </c>
      <c r="C76" s="179">
        <v>2091675</v>
      </c>
      <c r="D76" s="179">
        <v>2043850</v>
      </c>
      <c r="E76" s="179">
        <v>1607363</v>
      </c>
      <c r="F76" s="113"/>
      <c r="G76" s="113"/>
      <c r="H76" s="113"/>
      <c r="I76" s="113"/>
      <c r="J76" s="113"/>
      <c r="K76" s="113"/>
      <c r="L76" s="113"/>
      <c r="M76" s="113"/>
      <c r="N76" s="113"/>
    </row>
    <row r="77" spans="1:14" ht="15">
      <c r="A77" s="182" t="s">
        <v>77</v>
      </c>
      <c r="B77" s="178" t="s">
        <v>78</v>
      </c>
      <c r="C77" s="181">
        <v>9375</v>
      </c>
      <c r="D77" s="181">
        <v>2500</v>
      </c>
      <c r="E77" s="181">
        <v>2500</v>
      </c>
      <c r="F77" s="113"/>
      <c r="G77" s="113"/>
      <c r="H77" s="113"/>
      <c r="I77" s="113"/>
      <c r="J77" s="113"/>
      <c r="K77" s="113"/>
      <c r="L77" s="113"/>
      <c r="M77" s="113"/>
      <c r="N77" s="113"/>
    </row>
    <row r="78" spans="1:14" ht="15">
      <c r="A78" s="182" t="s">
        <v>79</v>
      </c>
      <c r="B78" s="178" t="s">
        <v>80</v>
      </c>
      <c r="C78" s="181">
        <v>1847950</v>
      </c>
      <c r="D78" s="181">
        <v>1758250</v>
      </c>
      <c r="E78" s="181">
        <v>1302950</v>
      </c>
      <c r="F78" s="113"/>
      <c r="G78" s="113"/>
      <c r="H78" s="113"/>
      <c r="I78" s="113"/>
      <c r="J78" s="113"/>
      <c r="K78" s="113"/>
      <c r="L78" s="113"/>
      <c r="M78" s="113"/>
      <c r="N78" s="113"/>
    </row>
    <row r="79" spans="1:14" ht="15">
      <c r="A79" s="182" t="s">
        <v>81</v>
      </c>
      <c r="B79" s="178" t="s">
        <v>82</v>
      </c>
      <c r="C79" s="181">
        <v>234350</v>
      </c>
      <c r="D79" s="181">
        <v>283100</v>
      </c>
      <c r="E79" s="181">
        <v>301913</v>
      </c>
      <c r="F79" s="113"/>
      <c r="G79" s="113"/>
      <c r="H79" s="113"/>
      <c r="I79" s="113"/>
      <c r="J79" s="113"/>
      <c r="K79" s="113"/>
      <c r="L79" s="113"/>
      <c r="M79" s="113"/>
      <c r="N79" s="113"/>
    </row>
    <row r="80" spans="1:14" ht="14.25">
      <c r="A80" s="185" t="s">
        <v>141</v>
      </c>
      <c r="B80" s="173" t="s">
        <v>142</v>
      </c>
      <c r="C80" s="132">
        <v>543750</v>
      </c>
      <c r="D80" s="132">
        <v>17940275</v>
      </c>
      <c r="E80" s="132">
        <v>7098991</v>
      </c>
      <c r="F80" s="121"/>
      <c r="G80" s="121"/>
      <c r="H80" s="121"/>
      <c r="I80" s="121"/>
      <c r="J80" s="121"/>
      <c r="K80" s="121"/>
      <c r="L80" s="121"/>
      <c r="M80" s="121"/>
      <c r="N80" s="121"/>
    </row>
    <row r="81" spans="1:14" ht="15">
      <c r="A81" s="183" t="s">
        <v>50</v>
      </c>
      <c r="B81" s="175" t="s">
        <v>51</v>
      </c>
      <c r="C81" s="176">
        <v>543750</v>
      </c>
      <c r="D81" s="176">
        <v>17940275</v>
      </c>
      <c r="E81" s="176">
        <v>7098991</v>
      </c>
      <c r="F81" s="140"/>
      <c r="G81" s="140"/>
      <c r="H81" s="140"/>
      <c r="I81" s="140"/>
      <c r="J81" s="140"/>
      <c r="K81" s="140"/>
      <c r="L81" s="140"/>
      <c r="M81" s="140"/>
      <c r="N81" s="140"/>
    </row>
    <row r="82" spans="1:14" ht="15">
      <c r="A82" s="184" t="s">
        <v>75</v>
      </c>
      <c r="B82" s="178" t="s">
        <v>76</v>
      </c>
      <c r="C82" s="179">
        <v>543750</v>
      </c>
      <c r="D82" s="179">
        <v>17940275</v>
      </c>
      <c r="E82" s="179">
        <v>7098991</v>
      </c>
      <c r="F82" s="113"/>
      <c r="G82" s="113"/>
      <c r="H82" s="113"/>
      <c r="I82" s="113"/>
      <c r="J82" s="113"/>
      <c r="K82" s="113"/>
      <c r="L82" s="113"/>
      <c r="M82" s="113"/>
      <c r="N82" s="113"/>
    </row>
    <row r="83" spans="1:14" ht="15">
      <c r="A83" s="182" t="s">
        <v>81</v>
      </c>
      <c r="B83" s="178" t="s">
        <v>82</v>
      </c>
      <c r="C83" s="181">
        <v>543750</v>
      </c>
      <c r="D83" s="181">
        <v>17940275</v>
      </c>
      <c r="E83" s="181">
        <v>7098991</v>
      </c>
      <c r="F83" s="113"/>
      <c r="G83" s="113"/>
      <c r="H83" s="113"/>
      <c r="I83" s="113"/>
      <c r="J83" s="113"/>
      <c r="K83" s="113"/>
      <c r="L83" s="113"/>
      <c r="M83" s="113"/>
      <c r="N83" s="113"/>
    </row>
    <row r="84" spans="1:14" ht="14.25">
      <c r="A84" s="185" t="s">
        <v>143</v>
      </c>
      <c r="B84" s="173" t="s">
        <v>144</v>
      </c>
      <c r="C84" s="132">
        <v>62500</v>
      </c>
      <c r="D84" s="132"/>
      <c r="E84" s="132"/>
      <c r="F84" s="121"/>
      <c r="G84" s="121"/>
      <c r="H84" s="121"/>
      <c r="I84" s="121"/>
      <c r="J84" s="121"/>
      <c r="K84" s="121"/>
      <c r="L84" s="121"/>
      <c r="M84" s="121"/>
      <c r="N84" s="121"/>
    </row>
    <row r="85" spans="1:14" ht="15">
      <c r="A85" s="183" t="s">
        <v>145</v>
      </c>
      <c r="B85" s="175" t="s">
        <v>146</v>
      </c>
      <c r="C85" s="176">
        <v>62500</v>
      </c>
      <c r="D85" s="176"/>
      <c r="E85" s="176"/>
      <c r="F85" s="140"/>
      <c r="G85" s="140"/>
      <c r="H85" s="140"/>
      <c r="I85" s="140"/>
      <c r="J85" s="140"/>
      <c r="K85" s="140"/>
      <c r="L85" s="140"/>
      <c r="M85" s="140"/>
      <c r="N85" s="140"/>
    </row>
    <row r="86" spans="1:14" ht="15">
      <c r="A86" s="184" t="s">
        <v>75</v>
      </c>
      <c r="B86" s="178" t="s">
        <v>76</v>
      </c>
      <c r="C86" s="179">
        <v>62500</v>
      </c>
      <c r="D86" s="179"/>
      <c r="E86" s="179"/>
      <c r="F86" s="113"/>
      <c r="G86" s="113"/>
      <c r="H86" s="113"/>
      <c r="I86" s="113"/>
      <c r="J86" s="113"/>
      <c r="K86" s="113"/>
      <c r="L86" s="113"/>
      <c r="M86" s="113"/>
      <c r="N86" s="113"/>
    </row>
    <row r="87" spans="1:14" ht="15">
      <c r="A87" s="182" t="s">
        <v>81</v>
      </c>
      <c r="B87" s="178" t="s">
        <v>82</v>
      </c>
      <c r="C87" s="181">
        <v>62500</v>
      </c>
      <c r="D87" s="181"/>
      <c r="E87" s="181"/>
      <c r="F87" s="113"/>
      <c r="G87" s="113"/>
      <c r="H87" s="113"/>
      <c r="I87" s="113"/>
      <c r="J87" s="113"/>
      <c r="K87" s="113"/>
      <c r="L87" s="113"/>
      <c r="M87" s="113"/>
      <c r="N87" s="113"/>
    </row>
    <row r="88" spans="1:14" ht="14.25">
      <c r="A88" s="185" t="s">
        <v>147</v>
      </c>
      <c r="B88" s="173" t="s">
        <v>148</v>
      </c>
      <c r="C88" s="132">
        <v>1576521</v>
      </c>
      <c r="D88" s="132">
        <v>832469</v>
      </c>
      <c r="E88" s="132">
        <v>984634</v>
      </c>
      <c r="F88" s="121"/>
      <c r="G88" s="121"/>
      <c r="H88" s="121"/>
      <c r="I88" s="121"/>
      <c r="J88" s="121"/>
      <c r="K88" s="121"/>
      <c r="L88" s="121"/>
      <c r="M88" s="121"/>
      <c r="N88" s="121"/>
    </row>
    <row r="89" spans="1:14" ht="15">
      <c r="A89" s="183" t="s">
        <v>52</v>
      </c>
      <c r="B89" s="175" t="s">
        <v>53</v>
      </c>
      <c r="C89" s="176">
        <v>292504</v>
      </c>
      <c r="D89" s="176">
        <v>152190</v>
      </c>
      <c r="E89" s="176">
        <v>207319</v>
      </c>
      <c r="F89" s="140"/>
      <c r="G89" s="140"/>
      <c r="H89" s="140"/>
      <c r="I89" s="140"/>
      <c r="J89" s="140"/>
      <c r="K89" s="140"/>
      <c r="L89" s="140"/>
      <c r="M89" s="140"/>
      <c r="N89" s="140"/>
    </row>
    <row r="90" spans="1:14" ht="15">
      <c r="A90" s="184" t="s">
        <v>65</v>
      </c>
      <c r="B90" s="178" t="s">
        <v>66</v>
      </c>
      <c r="C90" s="179">
        <v>292504</v>
      </c>
      <c r="D90" s="179">
        <v>151490</v>
      </c>
      <c r="E90" s="179">
        <v>207319</v>
      </c>
      <c r="F90" s="113"/>
      <c r="G90" s="113"/>
      <c r="H90" s="113"/>
      <c r="I90" s="113"/>
      <c r="J90" s="113"/>
      <c r="K90" s="113"/>
      <c r="L90" s="113"/>
      <c r="M90" s="113"/>
      <c r="N90" s="113"/>
    </row>
    <row r="91" spans="1:14" ht="15">
      <c r="A91" s="182" t="s">
        <v>47</v>
      </c>
      <c r="B91" s="178" t="s">
        <v>68</v>
      </c>
      <c r="C91" s="181">
        <v>84148</v>
      </c>
      <c r="D91" s="181">
        <v>121222</v>
      </c>
      <c r="E91" s="181">
        <v>128190</v>
      </c>
      <c r="F91" s="113"/>
      <c r="G91" s="113"/>
      <c r="H91" s="113"/>
      <c r="I91" s="113"/>
      <c r="J91" s="113"/>
      <c r="K91" s="113"/>
      <c r="L91" s="113"/>
      <c r="M91" s="113"/>
      <c r="N91" s="113"/>
    </row>
    <row r="92" spans="1:14" ht="15">
      <c r="A92" s="182" t="s">
        <v>69</v>
      </c>
      <c r="B92" s="178" t="s">
        <v>70</v>
      </c>
      <c r="C92" s="181">
        <v>205356</v>
      </c>
      <c r="D92" s="181">
        <v>27268</v>
      </c>
      <c r="E92" s="181">
        <v>76129</v>
      </c>
      <c r="F92" s="113"/>
      <c r="G92" s="113"/>
      <c r="H92" s="113"/>
      <c r="I92" s="113"/>
      <c r="J92" s="113"/>
      <c r="K92" s="113"/>
      <c r="L92" s="113"/>
      <c r="M92" s="113"/>
      <c r="N92" s="113"/>
    </row>
    <row r="93" spans="1:14" ht="15">
      <c r="A93" s="182" t="s">
        <v>73</v>
      </c>
      <c r="B93" s="178" t="s">
        <v>74</v>
      </c>
      <c r="C93" s="181">
        <v>3000</v>
      </c>
      <c r="D93" s="181">
        <v>3000</v>
      </c>
      <c r="E93" s="181">
        <v>3000</v>
      </c>
      <c r="F93" s="113"/>
      <c r="G93" s="113"/>
      <c r="H93" s="113"/>
      <c r="I93" s="113"/>
      <c r="J93" s="113"/>
      <c r="K93" s="113"/>
      <c r="L93" s="113"/>
      <c r="M93" s="113"/>
      <c r="N93" s="113"/>
    </row>
    <row r="94" spans="1:14" ht="15">
      <c r="A94" s="184" t="s">
        <v>75</v>
      </c>
      <c r="B94" s="178" t="s">
        <v>76</v>
      </c>
      <c r="C94" s="186" t="s">
        <v>149</v>
      </c>
      <c r="D94" s="179">
        <v>700</v>
      </c>
      <c r="E94" s="179"/>
      <c r="F94" s="113"/>
      <c r="G94" s="113"/>
      <c r="H94" s="113"/>
      <c r="I94" s="113"/>
      <c r="J94" s="113"/>
      <c r="K94" s="113"/>
      <c r="L94" s="113"/>
      <c r="M94" s="113"/>
      <c r="N94" s="113"/>
    </row>
    <row r="95" spans="1:14" ht="15">
      <c r="A95" s="182" t="s">
        <v>81</v>
      </c>
      <c r="B95" s="178" t="s">
        <v>82</v>
      </c>
      <c r="C95" s="187" t="s">
        <v>149</v>
      </c>
      <c r="D95" s="181">
        <v>700</v>
      </c>
      <c r="E95" s="181"/>
      <c r="F95" s="113"/>
      <c r="G95" s="113"/>
      <c r="H95" s="113"/>
      <c r="I95" s="113"/>
      <c r="J95" s="113"/>
      <c r="K95" s="113"/>
      <c r="L95" s="113"/>
      <c r="M95" s="113"/>
      <c r="N95" s="113"/>
    </row>
    <row r="96" spans="1:14" ht="15">
      <c r="A96" s="183" t="s">
        <v>47</v>
      </c>
      <c r="B96" s="175" t="s">
        <v>48</v>
      </c>
      <c r="C96" s="176">
        <v>212800</v>
      </c>
      <c r="D96" s="176"/>
      <c r="E96" s="176"/>
      <c r="F96" s="140"/>
      <c r="G96" s="140"/>
      <c r="H96" s="140"/>
      <c r="I96" s="140"/>
      <c r="J96" s="140"/>
      <c r="K96" s="140"/>
      <c r="L96" s="140"/>
      <c r="M96" s="140"/>
      <c r="N96" s="140"/>
    </row>
    <row r="97" spans="1:14" ht="15">
      <c r="A97" s="184" t="s">
        <v>65</v>
      </c>
      <c r="B97" s="178" t="s">
        <v>66</v>
      </c>
      <c r="C97" s="179">
        <v>212800</v>
      </c>
      <c r="D97" s="179"/>
      <c r="E97" s="179"/>
      <c r="F97" s="113"/>
      <c r="G97" s="113"/>
      <c r="H97" s="113"/>
      <c r="I97" s="113"/>
      <c r="J97" s="113"/>
      <c r="K97" s="113"/>
      <c r="L97" s="113"/>
      <c r="M97" s="113"/>
      <c r="N97" s="113"/>
    </row>
    <row r="98" spans="1:14" ht="15">
      <c r="A98" s="182" t="s">
        <v>69</v>
      </c>
      <c r="B98" s="178" t="s">
        <v>70</v>
      </c>
      <c r="C98" s="181">
        <v>212800</v>
      </c>
      <c r="D98" s="181"/>
      <c r="E98" s="181"/>
      <c r="F98" s="113"/>
      <c r="G98" s="113"/>
      <c r="H98" s="113"/>
      <c r="I98" s="113"/>
      <c r="J98" s="113"/>
      <c r="K98" s="113"/>
      <c r="L98" s="113"/>
      <c r="M98" s="113"/>
      <c r="N98" s="113"/>
    </row>
    <row r="99" spans="1:14" ht="15">
      <c r="A99" s="183" t="s">
        <v>113</v>
      </c>
      <c r="B99" s="175" t="s">
        <v>114</v>
      </c>
      <c r="C99" s="176">
        <v>527468</v>
      </c>
      <c r="D99" s="176">
        <v>112838</v>
      </c>
      <c r="E99" s="176">
        <v>136000</v>
      </c>
      <c r="F99" s="140"/>
      <c r="G99" s="140"/>
      <c r="H99" s="140"/>
      <c r="I99" s="140"/>
      <c r="J99" s="140"/>
      <c r="K99" s="140"/>
      <c r="L99" s="140"/>
      <c r="M99" s="140"/>
      <c r="N99" s="140"/>
    </row>
    <row r="100" spans="1:14" ht="15">
      <c r="A100" s="184" t="s">
        <v>65</v>
      </c>
      <c r="B100" s="178" t="s">
        <v>66</v>
      </c>
      <c r="C100" s="179">
        <v>527468</v>
      </c>
      <c r="D100" s="179">
        <v>112838</v>
      </c>
      <c r="E100" s="179">
        <v>136000</v>
      </c>
      <c r="F100" s="113"/>
      <c r="G100" s="113"/>
      <c r="H100" s="113"/>
      <c r="I100" s="113"/>
      <c r="J100" s="113"/>
      <c r="K100" s="113"/>
      <c r="L100" s="113"/>
      <c r="M100" s="113"/>
      <c r="N100" s="113"/>
    </row>
    <row r="101" spans="1:14" ht="15">
      <c r="A101" s="182" t="s">
        <v>47</v>
      </c>
      <c r="B101" s="178" t="s">
        <v>68</v>
      </c>
      <c r="C101" s="181">
        <v>276806</v>
      </c>
      <c r="D101" s="181">
        <v>77001</v>
      </c>
      <c r="E101" s="181">
        <v>99201</v>
      </c>
      <c r="F101" s="113"/>
      <c r="G101" s="113"/>
      <c r="H101" s="113"/>
      <c r="I101" s="113"/>
      <c r="J101" s="113"/>
      <c r="K101" s="113"/>
      <c r="L101" s="113"/>
      <c r="M101" s="113"/>
      <c r="N101" s="113"/>
    </row>
    <row r="102" spans="1:14" ht="15">
      <c r="A102" s="182" t="s">
        <v>69</v>
      </c>
      <c r="B102" s="178" t="s">
        <v>70</v>
      </c>
      <c r="C102" s="181">
        <v>250662</v>
      </c>
      <c r="D102" s="181">
        <v>35837</v>
      </c>
      <c r="E102" s="181">
        <v>36799</v>
      </c>
      <c r="F102" s="113"/>
      <c r="G102" s="113"/>
      <c r="H102" s="113"/>
      <c r="I102" s="113"/>
      <c r="J102" s="113"/>
      <c r="K102" s="113"/>
      <c r="L102" s="113"/>
      <c r="M102" s="113"/>
      <c r="N102" s="113"/>
    </row>
    <row r="103" spans="1:14" ht="15">
      <c r="A103" s="183" t="s">
        <v>115</v>
      </c>
      <c r="B103" s="175" t="s">
        <v>116</v>
      </c>
      <c r="C103" s="176">
        <v>543749</v>
      </c>
      <c r="D103" s="176">
        <v>567441</v>
      </c>
      <c r="E103" s="176">
        <v>641315</v>
      </c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spans="1:14" ht="15">
      <c r="A104" s="184" t="s">
        <v>65</v>
      </c>
      <c r="B104" s="178" t="s">
        <v>66</v>
      </c>
      <c r="C104" s="179">
        <v>543749</v>
      </c>
      <c r="D104" s="179">
        <v>561141</v>
      </c>
      <c r="E104" s="179">
        <v>641315</v>
      </c>
      <c r="F104" s="113"/>
      <c r="G104" s="113"/>
      <c r="H104" s="113"/>
      <c r="I104" s="113"/>
      <c r="J104" s="113"/>
      <c r="K104" s="113"/>
      <c r="L104" s="113"/>
      <c r="M104" s="113"/>
      <c r="N104" s="113"/>
    </row>
    <row r="105" spans="1:14" ht="15">
      <c r="A105" s="182" t="s">
        <v>47</v>
      </c>
      <c r="B105" s="178" t="s">
        <v>68</v>
      </c>
      <c r="C105" s="181">
        <v>345291</v>
      </c>
      <c r="D105" s="181">
        <v>506467</v>
      </c>
      <c r="E105" s="181">
        <v>469591</v>
      </c>
      <c r="F105" s="113"/>
      <c r="G105" s="113"/>
      <c r="H105" s="113"/>
      <c r="I105" s="113"/>
      <c r="J105" s="113"/>
      <c r="K105" s="113"/>
      <c r="L105" s="113"/>
      <c r="M105" s="113"/>
      <c r="N105" s="113"/>
    </row>
    <row r="106" spans="1:14" ht="15">
      <c r="A106" s="182" t="s">
        <v>69</v>
      </c>
      <c r="B106" s="178" t="s">
        <v>70</v>
      </c>
      <c r="C106" s="181">
        <v>191458</v>
      </c>
      <c r="D106" s="181">
        <v>47674</v>
      </c>
      <c r="E106" s="181">
        <v>164724</v>
      </c>
      <c r="F106" s="113"/>
      <c r="G106" s="113"/>
      <c r="H106" s="113"/>
      <c r="I106" s="113"/>
      <c r="J106" s="113"/>
      <c r="K106" s="113"/>
      <c r="L106" s="113"/>
      <c r="M106" s="113"/>
      <c r="N106" s="113"/>
    </row>
    <row r="107" spans="1:14" ht="15">
      <c r="A107" s="182" t="s">
        <v>73</v>
      </c>
      <c r="B107" s="178" t="s">
        <v>74</v>
      </c>
      <c r="C107" s="181">
        <v>7000</v>
      </c>
      <c r="D107" s="181">
        <v>7000</v>
      </c>
      <c r="E107" s="181">
        <v>7000</v>
      </c>
      <c r="F107" s="113"/>
      <c r="G107" s="113"/>
      <c r="H107" s="113"/>
      <c r="I107" s="113"/>
      <c r="J107" s="113"/>
      <c r="K107" s="113"/>
      <c r="L107" s="113"/>
      <c r="M107" s="113"/>
      <c r="N107" s="113"/>
    </row>
    <row r="108" spans="1:14" ht="15">
      <c r="A108" s="184" t="s">
        <v>75</v>
      </c>
      <c r="B108" s="178" t="s">
        <v>76</v>
      </c>
      <c r="C108" s="179"/>
      <c r="D108" s="179">
        <v>6300</v>
      </c>
      <c r="E108" s="179"/>
      <c r="F108" s="113"/>
      <c r="G108" s="113"/>
      <c r="H108" s="113"/>
      <c r="I108" s="113"/>
      <c r="J108" s="113"/>
      <c r="K108" s="113"/>
      <c r="L108" s="113"/>
      <c r="M108" s="113"/>
      <c r="N108" s="113"/>
    </row>
    <row r="109" spans="1:14" ht="15">
      <c r="A109" s="182" t="s">
        <v>81</v>
      </c>
      <c r="B109" s="178" t="s">
        <v>82</v>
      </c>
      <c r="C109" s="181"/>
      <c r="D109" s="181">
        <v>6300</v>
      </c>
      <c r="E109" s="181"/>
      <c r="F109" s="113"/>
      <c r="G109" s="113"/>
      <c r="H109" s="113"/>
      <c r="I109" s="113"/>
      <c r="J109" s="113"/>
      <c r="K109" s="113"/>
      <c r="L109" s="113"/>
      <c r="M109" s="113"/>
      <c r="N109" s="113"/>
    </row>
  </sheetData>
  <mergeCells count="1">
    <mergeCell ref="A1:E1"/>
  </mergeCells>
  <printOptions horizontalCentered="1"/>
  <pageMargins left="0.27559055118110237" right="0.23622047244094491" top="1.1599999999999999" bottom="0.78740157480314965" header="0.19685039370078741" footer="0.47244094488188981"/>
  <pageSetup paperSize="9" scale="80" orientation="portrait" r:id="rId1"/>
  <headerFooter alignWithMargins="0">
    <oddHeader>&amp;L&amp;G</oddHeader>
    <oddFooter>&amp;C&amp;D. &amp;T&amp;R&amp;P/&amp;N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6C7B-E2ED-4E38-819C-D26F34AE9744}">
  <sheetPr codeName="Sheet4">
    <pageSetUpPr autoPageBreaks="0"/>
  </sheetPr>
  <dimension ref="A1:M315"/>
  <sheetViews>
    <sheetView zoomScaleNormal="100" workbookViewId="0">
      <selection sqref="A1:D1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8.3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45">
      <c r="B2" s="27" t="s">
        <v>14</v>
      </c>
      <c r="C2" s="33" t="s">
        <v>22</v>
      </c>
      <c r="D2" s="33" t="s">
        <v>23</v>
      </c>
      <c r="E2" s="33" t="s">
        <v>24</v>
      </c>
      <c r="F2" s="33" t="s">
        <v>25</v>
      </c>
      <c r="G2" s="33" t="s">
        <v>26</v>
      </c>
      <c r="H2"/>
      <c r="I2"/>
      <c r="J2"/>
      <c r="K2"/>
      <c r="L2"/>
      <c r="M2"/>
    </row>
    <row r="3" spans="1:13">
      <c r="B3" s="27" t="s">
        <v>14</v>
      </c>
      <c r="C3" s="28" t="s">
        <v>14</v>
      </c>
      <c r="D3" s="28" t="s">
        <v>17</v>
      </c>
      <c r="E3" s="28" t="s">
        <v>17</v>
      </c>
      <c r="F3" s="28" t="s">
        <v>17</v>
      </c>
      <c r="G3" s="28" t="s">
        <v>17</v>
      </c>
      <c r="H3"/>
      <c r="I3"/>
      <c r="J3"/>
      <c r="K3"/>
      <c r="L3"/>
      <c r="M3"/>
    </row>
    <row r="4" spans="1:13">
      <c r="A4"/>
      <c r="B4" s="30" t="s">
        <v>2</v>
      </c>
      <c r="C4" s="29"/>
      <c r="D4" s="38">
        <v>502120</v>
      </c>
      <c r="E4" s="29">
        <v>29446628</v>
      </c>
      <c r="F4" s="29">
        <v>46649982</v>
      </c>
      <c r="G4" s="29">
        <v>36354701</v>
      </c>
      <c r="H4"/>
      <c r="I4"/>
      <c r="J4"/>
      <c r="K4"/>
      <c r="L4"/>
      <c r="M4"/>
    </row>
    <row r="5" spans="1:13">
      <c r="A5"/>
      <c r="B5" s="30" t="s">
        <v>3</v>
      </c>
      <c r="C5" s="29"/>
      <c r="D5" s="29"/>
      <c r="E5" s="29"/>
      <c r="F5" s="29"/>
      <c r="G5" s="29"/>
      <c r="H5"/>
      <c r="I5"/>
      <c r="J5"/>
      <c r="K5"/>
      <c r="L5"/>
      <c r="M5"/>
    </row>
    <row r="6" spans="1:13">
      <c r="A6"/>
      <c r="B6" s="30" t="s">
        <v>4</v>
      </c>
      <c r="C6" s="29"/>
      <c r="D6" s="38">
        <v>502120</v>
      </c>
      <c r="E6" s="29">
        <v>29446628</v>
      </c>
      <c r="F6" s="29">
        <v>46649982</v>
      </c>
      <c r="G6" s="29">
        <v>36354701</v>
      </c>
      <c r="H6"/>
      <c r="I6"/>
      <c r="J6"/>
      <c r="K6"/>
      <c r="L6"/>
      <c r="M6"/>
    </row>
    <row r="7" spans="1:13">
      <c r="A7"/>
      <c r="B7" s="30" t="s">
        <v>5</v>
      </c>
      <c r="C7" s="29"/>
      <c r="D7" s="38">
        <v>22360177</v>
      </c>
      <c r="E7" s="29">
        <v>26724844</v>
      </c>
      <c r="F7" s="29">
        <v>26486621</v>
      </c>
      <c r="G7" s="29">
        <v>27492648</v>
      </c>
      <c r="H7"/>
      <c r="I7"/>
      <c r="J7"/>
      <c r="K7"/>
      <c r="L7"/>
      <c r="M7"/>
    </row>
    <row r="8" spans="1:13">
      <c r="A8"/>
      <c r="B8" s="30" t="s">
        <v>11</v>
      </c>
      <c r="C8" s="29"/>
      <c r="D8" s="38">
        <v>861153</v>
      </c>
      <c r="E8" s="29">
        <v>2777925</v>
      </c>
      <c r="F8" s="29">
        <v>20052250</v>
      </c>
      <c r="G8" s="29">
        <v>8774104</v>
      </c>
      <c r="H8"/>
      <c r="I8"/>
      <c r="J8"/>
      <c r="K8"/>
      <c r="L8"/>
      <c r="M8"/>
    </row>
    <row r="9" spans="1:13">
      <c r="A9"/>
      <c r="B9" s="30" t="s">
        <v>6</v>
      </c>
      <c r="C9" s="29"/>
      <c r="D9" s="38">
        <v>23221330</v>
      </c>
      <c r="E9" s="29">
        <v>29502769</v>
      </c>
      <c r="F9" s="29">
        <v>46538871</v>
      </c>
      <c r="G9" s="29">
        <v>36266752</v>
      </c>
      <c r="H9"/>
      <c r="I9"/>
      <c r="J9"/>
      <c r="K9"/>
      <c r="L9"/>
      <c r="M9"/>
    </row>
    <row r="10" spans="1:13">
      <c r="A10"/>
      <c r="B10" s="30" t="s">
        <v>12</v>
      </c>
      <c r="C10" s="29"/>
      <c r="D10" s="38">
        <v>-22719210</v>
      </c>
      <c r="E10" s="29">
        <v>-56141</v>
      </c>
      <c r="F10" s="29">
        <v>111111</v>
      </c>
      <c r="G10" s="29">
        <v>87949</v>
      </c>
      <c r="H10"/>
      <c r="I10"/>
      <c r="J10"/>
      <c r="K10"/>
      <c r="L10"/>
      <c r="M10"/>
    </row>
    <row r="11" spans="1:13">
      <c r="A11"/>
      <c r="B11" s="30" t="s">
        <v>7</v>
      </c>
      <c r="C11" s="29"/>
      <c r="D11" s="29"/>
      <c r="E11" s="29"/>
      <c r="F11" s="29"/>
      <c r="G11" s="29"/>
      <c r="H11"/>
      <c r="I11"/>
      <c r="J11"/>
      <c r="K11"/>
      <c r="L11"/>
      <c r="M11"/>
    </row>
    <row r="12" spans="1:13">
      <c r="A12"/>
      <c r="B12" s="30" t="s">
        <v>8</v>
      </c>
      <c r="C12" s="29"/>
      <c r="D12" s="29"/>
      <c r="E12" s="29"/>
      <c r="F12" s="29"/>
      <c r="G12" s="29"/>
      <c r="H12"/>
      <c r="I12"/>
      <c r="J12"/>
      <c r="K12"/>
      <c r="L12"/>
      <c r="M12"/>
    </row>
    <row r="13" spans="1:13">
      <c r="A13"/>
      <c r="B13" s="30" t="s">
        <v>27</v>
      </c>
      <c r="C13" s="29"/>
      <c r="D13" s="38">
        <v>608063</v>
      </c>
      <c r="E13" s="29">
        <v>753909</v>
      </c>
      <c r="F13" s="29">
        <v>697768</v>
      </c>
      <c r="G13" s="29">
        <v>808879</v>
      </c>
      <c r="H13"/>
      <c r="I13"/>
      <c r="J13"/>
      <c r="K13"/>
      <c r="L13"/>
      <c r="M13"/>
    </row>
    <row r="14" spans="1:13">
      <c r="A14"/>
      <c r="B14" s="30" t="s">
        <v>28</v>
      </c>
      <c r="C14" s="29"/>
      <c r="D14" s="38">
        <v>-753909</v>
      </c>
      <c r="E14" s="29">
        <v>-697768</v>
      </c>
      <c r="F14" s="29">
        <v>-808879</v>
      </c>
      <c r="G14" s="29">
        <v>-896828</v>
      </c>
      <c r="H14"/>
      <c r="I14"/>
      <c r="J14"/>
      <c r="K14"/>
      <c r="L14"/>
      <c r="M14"/>
    </row>
    <row r="15" spans="1:13">
      <c r="A15"/>
      <c r="B15" s="30" t="s">
        <v>13</v>
      </c>
      <c r="C15" s="29"/>
      <c r="D15" s="38">
        <v>-145846</v>
      </c>
      <c r="E15" s="29">
        <v>56141</v>
      </c>
      <c r="F15" s="29">
        <v>-111111</v>
      </c>
      <c r="G15" s="29">
        <v>-87949</v>
      </c>
      <c r="H15"/>
      <c r="I15"/>
      <c r="J15"/>
      <c r="K15"/>
      <c r="L15"/>
      <c r="M15"/>
    </row>
    <row r="16" spans="1:13">
      <c r="A16"/>
      <c r="B16" s="30" t="s">
        <v>9</v>
      </c>
      <c r="C16" s="29"/>
      <c r="D16" s="38">
        <v>-22865056</v>
      </c>
      <c r="E16" s="53">
        <v>0</v>
      </c>
      <c r="F16" s="53">
        <v>0</v>
      </c>
      <c r="G16" s="53">
        <v>0</v>
      </c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 s="39"/>
      <c r="D19" s="39"/>
      <c r="E19" s="39"/>
      <c r="F19" s="39"/>
      <c r="G19" s="3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1119-A0B6-4A21-B851-11EEBDEE5A8B}">
  <sheetPr codeName="Sheet3"/>
  <dimension ref="A1:A2"/>
  <sheetViews>
    <sheetView workbookViewId="0">
      <selection sqref="A1:D1"/>
    </sheetView>
  </sheetViews>
  <sheetFormatPr defaultRowHeight="11.25"/>
  <cols>
    <col min="1" max="1" width="16.33203125" customWidth="1"/>
  </cols>
  <sheetData>
    <row r="1" spans="1:1">
      <c r="A1" s="32" t="s">
        <v>20</v>
      </c>
    </row>
    <row r="2" spans="1:1">
      <c r="A2" s="32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Sažetak računa PiR i RF</vt:lpstr>
      <vt:lpstr>Račun PiR; prihodi</vt:lpstr>
      <vt:lpstr>Račun PiR, rashodi</vt:lpstr>
      <vt:lpstr>Rashodi_izvori financiranja</vt:lpstr>
      <vt:lpstr>Rashodi_funkcijska klas.</vt:lpstr>
      <vt:lpstr>Posebni dio</vt:lpstr>
      <vt:lpstr>BW upit</vt:lpstr>
      <vt:lpstr>Tekst varijable</vt:lpstr>
      <vt:lpstr>DF_GRID_2</vt:lpstr>
      <vt:lpstr>'BW upit'!Print_Area</vt:lpstr>
      <vt:lpstr>'Posebni dio'!Print_Titles</vt:lpstr>
      <vt:lpstr>'Rashodi_funkcijska klas.'!Print_Titles</vt:lpstr>
      <vt:lpstr>'Rashodi_izvori financiranja'!Print_Titles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PONN01PR Opći dio za narodne novine</dc:title>
  <dc:creator>I027330</dc:creator>
  <cp:lastModifiedBy>Kušen Jelena</cp:lastModifiedBy>
  <cp:lastPrinted>2025-12-30T13:00:27Z</cp:lastPrinted>
  <dcterms:created xsi:type="dcterms:W3CDTF">2006-05-18T10:01:57Z</dcterms:created>
  <dcterms:modified xsi:type="dcterms:W3CDTF">2025-12-30T13:01:14Z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PONN01PR Opći dio za narodne novine.xls</vt:lpwstr>
  </property>
  <property fmtid="{D5CDD505-2E9C-101B-9397-08002B2CF9AE}" pid="4" name="_NewReviewCycle">
    <vt:lpwstr/>
  </property>
  <property fmtid="{D5CDD505-2E9C-101B-9397-08002B2CF9AE}" pid="10" name="BExAnalyzer_Activesheet">
    <vt:lpwstr>NN Opći dio</vt:lpwstr>
  </property>
</Properties>
</file>